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3014 - MATEŘSKÁ ŠKOLA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'23014 - MATEŘSKÁ ŠKOLA'!$C$139:$K$432</definedName>
    <definedName name="_xlnm.Print_Area" localSheetId="1">'23014 - MATEŘSKÁ ŠKOLA'!$C$4:$J$76,'23014 - MATEŘSKÁ ŠKOLA'!$C$82:$J$119,'23014 - MATEŘSKÁ ŠKOLA'!$C$125:$K$432</definedName>
    <definedName name="_xlnm.Print_Titles" localSheetId="1">'23014 - MATEŘSKÁ ŠKOLA'!$139:$139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432"/>
  <c r="BH432"/>
  <c r="BG432"/>
  <c r="BF432"/>
  <c r="T432"/>
  <c r="T431"/>
  <c r="R432"/>
  <c r="R431"/>
  <c r="P432"/>
  <c r="P431"/>
  <c r="BI430"/>
  <c r="BH430"/>
  <c r="BG430"/>
  <c r="BF430"/>
  <c r="T430"/>
  <c r="T429"/>
  <c r="R430"/>
  <c r="R429"/>
  <c r="P430"/>
  <c r="P429"/>
  <c r="BI428"/>
  <c r="BH428"/>
  <c r="BG428"/>
  <c r="BF428"/>
  <c r="T428"/>
  <c r="T427"/>
  <c r="T426"/>
  <c r="R428"/>
  <c r="R427"/>
  <c r="R426"/>
  <c r="P428"/>
  <c r="P427"/>
  <c r="P426"/>
  <c r="BI424"/>
  <c r="BH424"/>
  <c r="BG424"/>
  <c r="BF424"/>
  <c r="T424"/>
  <c r="R424"/>
  <c r="P424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29"/>
  <c r="BH329"/>
  <c r="BG329"/>
  <c r="BF329"/>
  <c r="T329"/>
  <c r="R329"/>
  <c r="P329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2"/>
  <c r="BH292"/>
  <c r="BG292"/>
  <c r="BF292"/>
  <c r="T292"/>
  <c r="R292"/>
  <c r="P292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T224"/>
  <c r="R225"/>
  <c r="R224"/>
  <c r="P225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J137"/>
  <c r="J136"/>
  <c r="F136"/>
  <c r="F134"/>
  <c r="E132"/>
  <c r="J94"/>
  <c r="J93"/>
  <c r="F93"/>
  <c r="F91"/>
  <c r="E89"/>
  <c r="J20"/>
  <c r="E20"/>
  <c r="F94"/>
  <c r="J19"/>
  <c r="J14"/>
  <c r="J91"/>
  <c r="E7"/>
  <c r="E85"/>
  <c i="1" r="L90"/>
  <c r="AM90"/>
  <c r="AM89"/>
  <c r="L89"/>
  <c r="AM87"/>
  <c r="L87"/>
  <c r="L85"/>
  <c r="L84"/>
  <c i="2" r="J354"/>
  <c r="J329"/>
  <c r="J308"/>
  <c r="J303"/>
  <c r="J292"/>
  <c r="J270"/>
  <c r="J239"/>
  <c r="BK206"/>
  <c r="J149"/>
  <c r="BK410"/>
  <c r="J372"/>
  <c r="J321"/>
  <c r="BK314"/>
  <c r="J299"/>
  <c r="BK278"/>
  <c r="BK267"/>
  <c r="J247"/>
  <c r="J228"/>
  <c r="BK151"/>
  <c r="BK148"/>
  <c r="J414"/>
  <c r="J396"/>
  <c r="BK362"/>
  <c r="BK317"/>
  <c r="BK286"/>
  <c r="BK263"/>
  <c r="J261"/>
  <c r="BK255"/>
  <c r="BK237"/>
  <c r="BK205"/>
  <c r="BK182"/>
  <c r="J167"/>
  <c r="BK160"/>
  <c r="J424"/>
  <c r="BK408"/>
  <c r="J355"/>
  <c r="J348"/>
  <c r="J298"/>
  <c r="J263"/>
  <c r="BK257"/>
  <c r="J146"/>
  <c r="BK378"/>
  <c r="J370"/>
  <c r="J353"/>
  <c r="J340"/>
  <c r="J319"/>
  <c r="J286"/>
  <c r="J262"/>
  <c r="J220"/>
  <c r="J206"/>
  <c r="BK199"/>
  <c r="BK196"/>
  <c r="BK195"/>
  <c r="J160"/>
  <c r="BK144"/>
  <c r="BK376"/>
  <c r="BK357"/>
  <c r="J342"/>
  <c r="J315"/>
  <c r="J278"/>
  <c r="J267"/>
  <c r="BK232"/>
  <c r="J225"/>
  <c r="J211"/>
  <c r="BK201"/>
  <c r="BK194"/>
  <c r="J151"/>
  <c r="J398"/>
  <c r="BK372"/>
  <c r="BK364"/>
  <c r="J359"/>
  <c r="J346"/>
  <c r="BK305"/>
  <c r="J276"/>
  <c r="BK259"/>
  <c r="BK241"/>
  <c r="J234"/>
  <c r="J170"/>
  <c r="J158"/>
  <c r="J428"/>
  <c r="J408"/>
  <c r="J360"/>
  <c r="BK352"/>
  <c r="BK319"/>
  <c r="BK276"/>
  <c r="BK270"/>
  <c r="J255"/>
  <c r="BK230"/>
  <c r="J197"/>
  <c r="J171"/>
  <c r="BK430"/>
  <c r="BK400"/>
  <c r="BK353"/>
  <c r="BK321"/>
  <c r="BK315"/>
  <c r="BK268"/>
  <c r="J257"/>
  <c r="J241"/>
  <c r="J232"/>
  <c r="BK207"/>
  <c r="J190"/>
  <c r="BK175"/>
  <c r="J144"/>
  <c r="BK414"/>
  <c r="BK406"/>
  <c r="J378"/>
  <c r="J358"/>
  <c r="J300"/>
  <c r="J275"/>
  <c r="J266"/>
  <c r="J258"/>
  <c r="J237"/>
  <c r="J218"/>
  <c r="BK212"/>
  <c r="J202"/>
  <c r="BK177"/>
  <c r="BK428"/>
  <c r="J404"/>
  <c r="BK394"/>
  <c r="J374"/>
  <c r="BK368"/>
  <c r="J305"/>
  <c r="J293"/>
  <c r="J280"/>
  <c r="J256"/>
  <c r="BK217"/>
  <c r="J201"/>
  <c r="BK190"/>
  <c r="J182"/>
  <c r="BK170"/>
  <c r="BK158"/>
  <c r="J410"/>
  <c r="BK374"/>
  <c r="BK354"/>
  <c r="BK306"/>
  <c r="BK302"/>
  <c r="J288"/>
  <c r="BK272"/>
  <c r="BK256"/>
  <c r="J229"/>
  <c r="BK186"/>
  <c r="BK169"/>
  <c r="BK156"/>
  <c r="BK404"/>
  <c r="J368"/>
  <c r="J362"/>
  <c r="J350"/>
  <c r="BK336"/>
  <c r="BK299"/>
  <c r="BK271"/>
  <c r="BK265"/>
  <c r="BK243"/>
  <c r="J235"/>
  <c r="BK211"/>
  <c r="BK202"/>
  <c r="BK424"/>
  <c r="J375"/>
  <c r="J357"/>
  <c r="BK340"/>
  <c r="J317"/>
  <c r="BK308"/>
  <c r="BK258"/>
  <c r="BK235"/>
  <c r="BK204"/>
  <c r="J195"/>
  <c r="BK167"/>
  <c r="BK149"/>
  <c r="BK412"/>
  <c r="J390"/>
  <c r="BK370"/>
  <c r="J334"/>
  <c r="BK274"/>
  <c r="BK262"/>
  <c r="J236"/>
  <c r="BK218"/>
  <c r="J199"/>
  <c r="BK179"/>
  <c r="BK161"/>
  <c r="BK146"/>
  <c r="BK390"/>
  <c r="BK366"/>
  <c r="BK350"/>
  <c r="BK342"/>
  <c r="BK304"/>
  <c r="J271"/>
  <c r="BK260"/>
  <c r="J243"/>
  <c r="BK229"/>
  <c r="J217"/>
  <c r="BK209"/>
  <c r="J204"/>
  <c r="BK197"/>
  <c r="J169"/>
  <c r="BK416"/>
  <c r="J402"/>
  <c r="J392"/>
  <c r="BK371"/>
  <c r="BK329"/>
  <c r="BK310"/>
  <c r="J296"/>
  <c r="BK284"/>
  <c r="J265"/>
  <c r="J249"/>
  <c r="J186"/>
  <c r="J173"/>
  <c r="BK154"/>
  <c r="J400"/>
  <c r="J369"/>
  <c r="J352"/>
  <c r="J304"/>
  <c r="BK293"/>
  <c r="J274"/>
  <c r="BK264"/>
  <c r="J230"/>
  <c r="J222"/>
  <c r="J209"/>
  <c r="J175"/>
  <c r="J161"/>
  <c r="J148"/>
  <c r="BK392"/>
  <c r="J366"/>
  <c r="BK360"/>
  <c r="BK355"/>
  <c r="J310"/>
  <c r="J306"/>
  <c r="BK296"/>
  <c r="BK275"/>
  <c r="J264"/>
  <c r="BK251"/>
  <c r="J194"/>
  <c r="BK171"/>
  <c r="J165"/>
  <c r="J416"/>
  <c r="J376"/>
  <c r="BK359"/>
  <c r="BK303"/>
  <c r="BK298"/>
  <c r="BK273"/>
  <c r="J260"/>
  <c r="BK236"/>
  <c r="BK225"/>
  <c r="J143"/>
  <c r="BK432"/>
  <c r="BK402"/>
  <c r="BK398"/>
  <c r="J371"/>
  <c r="BK358"/>
  <c r="BK292"/>
  <c r="BK266"/>
  <c r="J259"/>
  <c r="BK249"/>
  <c r="BK234"/>
  <c r="J212"/>
  <c r="J196"/>
  <c r="J156"/>
  <c r="J430"/>
  <c r="J412"/>
  <c r="J394"/>
  <c r="BK369"/>
  <c r="J336"/>
  <c r="BK280"/>
  <c r="J272"/>
  <c r="BK261"/>
  <c r="BK239"/>
  <c r="BK222"/>
  <c r="J205"/>
  <c r="J179"/>
  <c r="J432"/>
  <c r="J406"/>
  <c r="BK396"/>
  <c r="BK375"/>
  <c r="BK346"/>
  <c r="J314"/>
  <c r="J302"/>
  <c r="BK288"/>
  <c r="J273"/>
  <c r="J251"/>
  <c r="J207"/>
  <c r="J177"/>
  <c r="BK165"/>
  <c i="1" r="AS95"/>
  <c i="2" r="J364"/>
  <c r="BK348"/>
  <c r="BK334"/>
  <c r="BK300"/>
  <c r="J284"/>
  <c r="J268"/>
  <c r="BK247"/>
  <c r="BK228"/>
  <c r="BK220"/>
  <c r="BK173"/>
  <c r="J154"/>
  <c r="BK143"/>
  <c l="1" r="P142"/>
  <c r="R153"/>
  <c r="T153"/>
  <c r="P216"/>
  <c r="T227"/>
  <c r="BK238"/>
  <c r="J238"/>
  <c r="J108"/>
  <c r="P250"/>
  <c r="R279"/>
  <c r="T279"/>
  <c r="P349"/>
  <c r="R377"/>
  <c r="P153"/>
  <c r="P181"/>
  <c r="R216"/>
  <c r="BK231"/>
  <c r="J231"/>
  <c r="J107"/>
  <c r="BK250"/>
  <c r="J250"/>
  <c r="J109"/>
  <c r="P279"/>
  <c r="P301"/>
  <c r="R349"/>
  <c r="BK377"/>
  <c r="J377"/>
  <c r="J114"/>
  <c r="BK153"/>
  <c r="J153"/>
  <c r="J101"/>
  <c r="T181"/>
  <c r="P227"/>
  <c r="R231"/>
  <c r="R238"/>
  <c r="BK279"/>
  <c r="J279"/>
  <c r="J110"/>
  <c r="R301"/>
  <c r="T349"/>
  <c r="T377"/>
  <c r="R142"/>
  <c r="R181"/>
  <c r="T216"/>
  <c r="R227"/>
  <c r="T231"/>
  <c r="T238"/>
  <c r="R250"/>
  <c r="T301"/>
  <c r="BK361"/>
  <c r="J361"/>
  <c r="J113"/>
  <c r="P377"/>
  <c r="BK142"/>
  <c r="T142"/>
  <c r="T141"/>
  <c r="BK181"/>
  <c r="J181"/>
  <c r="J102"/>
  <c r="BK216"/>
  <c r="J216"/>
  <c r="J103"/>
  <c r="BK227"/>
  <c r="P231"/>
  <c r="P238"/>
  <c r="T250"/>
  <c r="BK301"/>
  <c r="J301"/>
  <c r="J111"/>
  <c r="BK349"/>
  <c r="J349"/>
  <c r="J112"/>
  <c r="P361"/>
  <c r="R361"/>
  <c r="T361"/>
  <c r="BK224"/>
  <c r="J224"/>
  <c r="J104"/>
  <c r="BK427"/>
  <c r="J427"/>
  <c r="J116"/>
  <c r="BK429"/>
  <c r="J429"/>
  <c r="J117"/>
  <c r="BK431"/>
  <c r="J431"/>
  <c r="J118"/>
  <c r="BE160"/>
  <c r="BE167"/>
  <c r="BE171"/>
  <c r="BE182"/>
  <c r="BE199"/>
  <c r="BE202"/>
  <c r="BE206"/>
  <c r="BE207"/>
  <c r="BE218"/>
  <c r="BE264"/>
  <c r="BE271"/>
  <c r="BE273"/>
  <c r="BE275"/>
  <c r="BE276"/>
  <c r="BE303"/>
  <c r="BE353"/>
  <c r="BE362"/>
  <c r="BE372"/>
  <c r="BE398"/>
  <c r="BE402"/>
  <c r="BE412"/>
  <c r="BE414"/>
  <c r="BE424"/>
  <c r="BE432"/>
  <c r="E128"/>
  <c r="BE143"/>
  <c r="BE175"/>
  <c r="BE197"/>
  <c r="BE205"/>
  <c r="BE211"/>
  <c r="BE229"/>
  <c r="BE255"/>
  <c r="BE259"/>
  <c r="BE260"/>
  <c r="BE272"/>
  <c r="BE280"/>
  <c r="BE292"/>
  <c r="BE304"/>
  <c r="BE317"/>
  <c r="BE321"/>
  <c r="BE348"/>
  <c r="BE350"/>
  <c r="BE359"/>
  <c r="BE360"/>
  <c r="BE366"/>
  <c r="BE369"/>
  <c r="BE390"/>
  <c r="BE400"/>
  <c r="BE408"/>
  <c r="F137"/>
  <c r="BE149"/>
  <c r="BE151"/>
  <c r="BE170"/>
  <c r="BE195"/>
  <c r="BE196"/>
  <c r="BE225"/>
  <c r="BE228"/>
  <c r="BE234"/>
  <c r="BE236"/>
  <c r="BE241"/>
  <c r="BE247"/>
  <c r="BE249"/>
  <c r="BE270"/>
  <c r="BE278"/>
  <c r="BE286"/>
  <c r="BE288"/>
  <c r="BE299"/>
  <c r="BE315"/>
  <c r="BE340"/>
  <c r="BE352"/>
  <c r="BE354"/>
  <c r="BE364"/>
  <c r="BE370"/>
  <c r="BE371"/>
  <c r="BE376"/>
  <c r="BE392"/>
  <c r="BE410"/>
  <c r="BE416"/>
  <c r="BE428"/>
  <c r="BE154"/>
  <c r="BE158"/>
  <c r="BE169"/>
  <c r="BE186"/>
  <c r="BE217"/>
  <c r="BE230"/>
  <c r="BE235"/>
  <c r="BE243"/>
  <c r="BE256"/>
  <c r="BE261"/>
  <c r="BE262"/>
  <c r="BE263"/>
  <c r="BE265"/>
  <c r="BE267"/>
  <c r="BE284"/>
  <c r="BE308"/>
  <c r="BE310"/>
  <c r="BE314"/>
  <c r="BE319"/>
  <c r="BE329"/>
  <c r="BE342"/>
  <c r="BE346"/>
  <c r="BE357"/>
  <c r="BE368"/>
  <c r="BE374"/>
  <c r="BE378"/>
  <c r="BE394"/>
  <c r="BE404"/>
  <c r="J134"/>
  <c r="BE144"/>
  <c r="BE165"/>
  <c r="BE173"/>
  <c r="BE194"/>
  <c r="BE212"/>
  <c r="BE220"/>
  <c r="BE222"/>
  <c r="BE237"/>
  <c r="BE251"/>
  <c r="BE266"/>
  <c r="BE293"/>
  <c r="BE296"/>
  <c r="BE305"/>
  <c r="BE306"/>
  <c r="BE336"/>
  <c r="BE355"/>
  <c r="BE358"/>
  <c r="BE430"/>
  <c r="BE146"/>
  <c r="BE148"/>
  <c r="BE156"/>
  <c r="BE161"/>
  <c r="BE177"/>
  <c r="BE179"/>
  <c r="BE190"/>
  <c r="BE201"/>
  <c r="BE204"/>
  <c r="BE209"/>
  <c r="BE232"/>
  <c r="BE239"/>
  <c r="BE257"/>
  <c r="BE258"/>
  <c r="BE268"/>
  <c r="BE274"/>
  <c r="BE298"/>
  <c r="BE300"/>
  <c r="BE302"/>
  <c r="BE334"/>
  <c r="BE375"/>
  <c r="BE396"/>
  <c r="BE406"/>
  <c r="F36"/>
  <c i="1" r="BA96"/>
  <c r="BA95"/>
  <c r="AW95"/>
  <c i="2" r="J36"/>
  <c i="1" r="AW96"/>
  <c i="2" r="F37"/>
  <c i="1" r="BB96"/>
  <c r="BB95"/>
  <c r="AX95"/>
  <c i="2" r="F39"/>
  <c i="1" r="BD96"/>
  <c r="BD95"/>
  <c r="BD94"/>
  <c r="W33"/>
  <c i="2" r="F38"/>
  <c i="1" r="BC96"/>
  <c r="BC95"/>
  <c r="AY95"/>
  <c r="AS94"/>
  <c i="2" l="1" r="BK141"/>
  <c r="R226"/>
  <c r="R141"/>
  <c r="R140"/>
  <c r="BK226"/>
  <c r="J226"/>
  <c r="J105"/>
  <c r="P226"/>
  <c r="T226"/>
  <c r="T140"/>
  <c r="P141"/>
  <c r="P140"/>
  <c i="1" r="AU96"/>
  <c i="2" r="J227"/>
  <c r="J106"/>
  <c r="J142"/>
  <c r="J100"/>
  <c r="BK426"/>
  <c r="J426"/>
  <c r="J115"/>
  <c i="1" r="BB94"/>
  <c r="AX94"/>
  <c i="2" r="J35"/>
  <c i="1" r="AV96"/>
  <c r="AT96"/>
  <c r="BC94"/>
  <c r="W32"/>
  <c r="BA94"/>
  <c r="W30"/>
  <c i="2" r="F35"/>
  <c i="1" r="AZ96"/>
  <c r="AZ95"/>
  <c r="AZ94"/>
  <c r="W29"/>
  <c r="AU95"/>
  <c r="AU94"/>
  <c i="2" l="1" r="BK140"/>
  <c r="J140"/>
  <c r="J141"/>
  <c r="J99"/>
  <c r="J32"/>
  <c i="1" r="AG96"/>
  <c r="AG95"/>
  <c r="AG94"/>
  <c r="AK26"/>
  <c r="AW94"/>
  <c r="AK30"/>
  <c r="W31"/>
  <c r="AV94"/>
  <c r="AK29"/>
  <c r="AV95"/>
  <c r="AT95"/>
  <c r="AY94"/>
  <c i="2" l="1" r="J41"/>
  <c r="J98"/>
  <c i="1" r="AK35"/>
  <c r="AN95"/>
  <c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<sst xmlns="http://schemas.openxmlformats.org/spreadsheetml/2006/main">
  <si>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</si>
  <si>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</si>
  <si>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</si>
  <si>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</si>
  <si>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{cd7c0403-719e-4459-8fe6-b33ac84ce24e}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</si>
  <si>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</si>
  <si>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</si>
  <si>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</si>
  <si>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</si>
  <si>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</si>
  <si>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</si>
  <si>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</si>
  <si>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</si>
  <si>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</si>
  <si>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</si>
  <si>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</si>
  <si>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</si>
  <si>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MATEŘSKÁ ŠKOLA</t>
  </si>
  <si>
    <t>KSO:</t>
  </si>
  <si>
    <t>CC-CZ:</t>
  </si>
  <si>
    <t>Místo:</t>
  </si>
  <si>
    <t>Bezručova 801, Kolín II</t>
  </si>
  <si>
    <t>Datum:</t>
  </si>
  <si>
    <t>8. 3. 2023</t>
  </si>
  <si>
    <t>Zadavatel:</t>
  </si>
  <si>
    <t>IČ:</t>
  </si>
  <si>
    <t>Město Kolín, Karlovo nám. 78, Kolín I</t>
  </si>
  <si>
    <t>DIČ:</t>
  </si>
  <si>
    <t>Uchazeč:</t>
  </si>
  <si>
    <t>Vyplň údaj</t>
  </si>
  <si>
    <t>Projektant:</t>
  </si>
  <si>
    <t>27210341</t>
  </si>
  <si>
    <t>AZ PROJECT spol. s r.o., Plynárenská 830, Kolín IV</t>
  </si>
  <si>
    <t>CZ27210341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</si>
  <si>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</si>
  <si>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</si>
  <si>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</si>
  <si>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</si>
  <si>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</si>
  <si>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</si>
  <si>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</si>
  <si>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</si>
  <si>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</si>
  <si>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</si>
  <si>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</si>
  <si>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</si>
  <si>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</si>
  <si>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</si>
  <si>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</si>
  <si>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</si>
  <si>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</si>
  <si>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</si>
  <si>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</si>
  <si>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</si>
  <si>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</si>
  <si>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</si>
  <si>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</si>
  <si>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</si>
  <si>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</si>
  <si>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</si>
  <si>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</si>
  <si>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</si>
  <si>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</si>
  <si>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</si>
  <si>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</si>
  <si>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</si>
  <si>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</si>
  <si>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</si>
  <si>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</si>
  <si>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</si>
  <si>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</si>
  <si>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</si>
  <si>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</si>
  <si>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</si>
  <si>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</si>
  <si>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</si>
  <si>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</si>
  <si>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</si>
  <si>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</si>
  <si>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</si>
  <si>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</si>
  <si>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</si>
  <si>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</si>
  <si>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{be8e2561-320b-4b0c-ba9a-377ed925c0c7}</t>
  </si>
  <si>
    <t>2</t>
  </si>
  <si>
    <t>/</t>
  </si>
  <si>
    <t>Soupis</t>
  </si>
  <si>
    <t>{1a182983-acc5-4f55-9bbe-a7817762649b}</t>
  </si>
  <si>
    <t>KRYCÍ LIST SOUPISU PRACÍ</t>
  </si>
  <si>
    <t>Objekt:</t>
  </si>
  <si>
    <t>23014 - MATEŘSKÁ ŠKOLA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</si>
  <si>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</si>
  <si>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</si>
  <si>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</si>
  <si>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</si>
  <si>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</si>
  <si>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</si>
  <si>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</si>
  <si>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</si>
  <si>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</si>
  <si>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</si>
  <si>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</si>
  <si>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</si>
  <si>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</si>
  <si>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731 - Ústřední vytápění 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</si>
  <si>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</si>
  <si>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</si>
  <si>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</si>
  <si>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</si>
  <si>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</si>
  <si>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</si>
  <si>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</si>
  <si>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</si>
  <si>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</si>
  <si>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</si>
  <si>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</si>
  <si>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</si>
  <si>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</si>
  <si>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</si>
  <si>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</si>
  <si>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</si>
  <si>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</si>
  <si>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</si>
  <si>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</si>
  <si>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</si>
  <si>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</si>
  <si>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</si>
  <si>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</si>
  <si>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</si>
  <si>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</si>
  <si>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</si>
  <si>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</si>
  <si>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</si>
  <si>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</si>
  <si>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</si>
  <si>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</si>
  <si>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</si>
  <si>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pl do 0,0225 m2 ve zdivu nadzákladovém cihlami pálenými tl do 300 mm</t>
  </si>
  <si>
    <t>kus</t>
  </si>
  <si>
    <t>CS ÚRS 2023 01</t>
  </si>
  <si>
    <t>4</t>
  </si>
  <si>
    <t>-862292472</t>
  </si>
  <si>
    <t>310236241</t>
  </si>
  <si>
    <t>Zazdívka otvorů pl přes 0,0225 do 0,09 m2 ve zdivu nadzákladovém cihlami pálenými tl do 300 mm</t>
  </si>
  <si>
    <t>368075124</t>
  </si>
  <si>
    <t>VV</t>
  </si>
  <si>
    <t>1+1</t>
  </si>
  <si>
    <t>317944321</t>
  </si>
  <si>
    <t>Válcované nosníky do č.12 dodatečně osazované do připravených otvorů</t>
  </si>
  <si>
    <t>t</t>
  </si>
  <si>
    <t>1080947183</t>
  </si>
  <si>
    <t>1,3*18,2/1000*1,08"L 120/120/10 dozdívka 1.08-1.14</t>
  </si>
  <si>
    <t>340235212</t>
  </si>
  <si>
    <t>Zazdívka otvorů v příčkách nebo stěnách pl do 0,0225 m2 cihlami plnými tl přes 100 mm</t>
  </si>
  <si>
    <t>-1813022798</t>
  </si>
  <si>
    <t>5</t>
  </si>
  <si>
    <t>340238211</t>
  </si>
  <si>
    <t>Zazdívka otvorů v příčkách nebo stěnách pl přes 0,25 do 1 m2 cihlami plnými tl do 100 mm</t>
  </si>
  <si>
    <t>m2</t>
  </si>
  <si>
    <t>-559178884</t>
  </si>
  <si>
    <t>0,9*0,85</t>
  </si>
  <si>
    <t>6</t>
  </si>
  <si>
    <t>340239211</t>
  </si>
  <si>
    <t>Zazdívka otvorů v příčkách nebo stěnách pl přes 1 do 4 m2 cihlami plnými tl do 100 mm</t>
  </si>
  <si>
    <t>1291869095</t>
  </si>
  <si>
    <t>0,8*1,97"1.13 - 1.14 dveře</t>
  </si>
  <si>
    <t>Úpravy povrchů, podlahy a osazování výplní</t>
  </si>
  <si>
    <t>7</t>
  </si>
  <si>
    <t>611315121</t>
  </si>
  <si>
    <t>Vápenná štuková omítka rýh ve stropech š do 150 mm</t>
  </si>
  <si>
    <t>-972302434</t>
  </si>
  <si>
    <t>110*0,03"kabeláž</t>
  </si>
  <si>
    <t>8</t>
  </si>
  <si>
    <t>611315221</t>
  </si>
  <si>
    <t>Vápenná štuková omítka malých ploch do 0,09 m2 na stropech</t>
  </si>
  <si>
    <t>-546840346</t>
  </si>
  <si>
    <t>4"?</t>
  </si>
  <si>
    <t>9</t>
  </si>
  <si>
    <t>612311141</t>
  </si>
  <si>
    <t>Vápenná omítka štuková dvouvrstvá vnitřních stěn nanášená ručně</t>
  </si>
  <si>
    <t>897631514</t>
  </si>
  <si>
    <t>41,6+40,47+0,765*2+0,8*2*2</t>
  </si>
  <si>
    <t>10</t>
  </si>
  <si>
    <t>612311r</t>
  </si>
  <si>
    <t>Opravy stavebních konstrukcí po provedení demontáží stáv. topného systému (zapravení prostupů, opravy omítek a maleb,...)</t>
  </si>
  <si>
    <t>-826070560</t>
  </si>
  <si>
    <t>11</t>
  </si>
  <si>
    <t>612315121</t>
  </si>
  <si>
    <t>Vápenná štuková omítka rýh ve stěnách š do 150 mm</t>
  </si>
  <si>
    <t>296400081</t>
  </si>
  <si>
    <t>370*0,03"kabeláž</t>
  </si>
  <si>
    <t>50*0,05"UT</t>
  </si>
  <si>
    <t>Součet</t>
  </si>
  <si>
    <t>12</t>
  </si>
  <si>
    <t>612315122</t>
  </si>
  <si>
    <t>Vápenná štuková omítka rýh ve stěnách š přes 150 do 300 mm</t>
  </si>
  <si>
    <t>355445790</t>
  </si>
  <si>
    <t>46,000*0,18</t>
  </si>
  <si>
    <t>13</t>
  </si>
  <si>
    <t>612315221</t>
  </si>
  <si>
    <t>Vápenná štuková omítka malých ploch do 0,09 m2 na stěnách</t>
  </si>
  <si>
    <t>2057097166</t>
  </si>
  <si>
    <t>(19+13)*2+1+1</t>
  </si>
  <si>
    <t>14</t>
  </si>
  <si>
    <t>622215101</t>
  </si>
  <si>
    <t>Oprava kontaktního zateplení stěn z polystyrenových desek tl do 40 mm pl do 0,1 m2</t>
  </si>
  <si>
    <t>-1409704980</t>
  </si>
  <si>
    <t>622215131</t>
  </si>
  <si>
    <t>Oprava kontaktního zateplení stěn z polystyrenových desek tl přes 120 do 160 mm pl do 0,1 m2</t>
  </si>
  <si>
    <t>-482134870</t>
  </si>
  <si>
    <t>16</t>
  </si>
  <si>
    <t>622525101</t>
  </si>
  <si>
    <t>Tenkovrstvá omítka malých ploch do 0,1 m2 na stěnách</t>
  </si>
  <si>
    <t>238873039</t>
  </si>
  <si>
    <t>1,000+1</t>
  </si>
  <si>
    <t>17</t>
  </si>
  <si>
    <t>631312141</t>
  </si>
  <si>
    <t>Doplnění rýh v dosavadních mazaninách betonem prostým</t>
  </si>
  <si>
    <t>m3</t>
  </si>
  <si>
    <t>1549450322</t>
  </si>
  <si>
    <t>7*0,2*0,1</t>
  </si>
  <si>
    <t>18</t>
  </si>
  <si>
    <t>632450122</t>
  </si>
  <si>
    <t>Vyrovnávací cementový potěr tl přes 20 do 30 mm ze suchých směsí provedený v pásu</t>
  </si>
  <si>
    <t>-1042542450</t>
  </si>
  <si>
    <t>3,200*0,07"drážka v podlaze pro ÚT</t>
  </si>
  <si>
    <t>19</t>
  </si>
  <si>
    <t>632451021</t>
  </si>
  <si>
    <t>Vyrovnávací potěr tl od 10 do 20 mm z MC 15 provedený v pásu</t>
  </si>
  <si>
    <t>1270071102</t>
  </si>
  <si>
    <t>0,15*(0,9*4+0,93+0,94*3+0,9*12+0,93*2+0,94*7+0,93*2+0,94*6+0,9*12)"oprava po vybourání krytů paraperů</t>
  </si>
  <si>
    <t>20</t>
  </si>
  <si>
    <t>632452411</t>
  </si>
  <si>
    <t>Doplnění cementového potěru hlazeného pl přes 1 do 4 m2 tl do 10 mm</t>
  </si>
  <si>
    <t>-2146626490</t>
  </si>
  <si>
    <t>7*0,2</t>
  </si>
  <si>
    <t>Ostatní konstrukce a práce, bourání</t>
  </si>
  <si>
    <t>965081213</t>
  </si>
  <si>
    <t>Bourání podlah z dlaždic keramických nebo xylolitových tl do 10 mm plochy přes 1 m2</t>
  </si>
  <si>
    <t>346985958</t>
  </si>
  <si>
    <t>14,6+4,7"1. NP</t>
  </si>
  <si>
    <t>4,7+14,6+0,8"2. NP</t>
  </si>
  <si>
    <t>22</t>
  </si>
  <si>
    <t>965081611</t>
  </si>
  <si>
    <t>Odsekání soklíků rovných</t>
  </si>
  <si>
    <t>m</t>
  </si>
  <si>
    <t>-75245978</t>
  </si>
  <si>
    <t>2*(1,31+3,6+3,66+4,08)-0,8*5-0,6"1. NP</t>
  </si>
  <si>
    <t>2*(1,31+3,6+3,66+4,08)-0,8*4-0,6*2"2. NP</t>
  </si>
  <si>
    <t>23</t>
  </si>
  <si>
    <t>968072455</t>
  </si>
  <si>
    <t>Vybourání kovových dveřních zárubní pl do 2 m2</t>
  </si>
  <si>
    <t>-2010736697</t>
  </si>
  <si>
    <t>0,6*1,97*2+0,8*1,97*10+0,9*1,97"1. NP</t>
  </si>
  <si>
    <t>0,6*1,97*4+0,8*1,97*8"2. NP</t>
  </si>
  <si>
    <t>24</t>
  </si>
  <si>
    <t>971033231</t>
  </si>
  <si>
    <t>Vybourání otvorů ve zdivu cihelném pl do 0,0225 m2 na MVC nebo MV tl do 150 mm</t>
  </si>
  <si>
    <t>-140918038</t>
  </si>
  <si>
    <t>25</t>
  </si>
  <si>
    <t>971033241</t>
  </si>
  <si>
    <t>Vybourání otvorů ve zdivu cihelném pl do 0,0225 m2 na MVC nebo MV tl do 300 mm</t>
  </si>
  <si>
    <t>1260413468</t>
  </si>
  <si>
    <t>26</t>
  </si>
  <si>
    <t>971033351</t>
  </si>
  <si>
    <t>Vybourání otvorů ve zdivu cihelném pl do 0,09 m2 na MVC nebo MV tl do 450 mm</t>
  </si>
  <si>
    <t>-566791507</t>
  </si>
  <si>
    <t>27</t>
  </si>
  <si>
    <t>974031121</t>
  </si>
  <si>
    <t>Vysekání rýh ve zdivu cihelném hl do 30 mm š do 30 mm</t>
  </si>
  <si>
    <t>1922102727</t>
  </si>
  <si>
    <t>370"pro kabeláž</t>
  </si>
  <si>
    <t>28</t>
  </si>
  <si>
    <t>974031132</t>
  </si>
  <si>
    <t>Vysekání rýh ve zdivu cihelném hl do 50 mm š do 70 mm</t>
  </si>
  <si>
    <t>858129724</t>
  </si>
  <si>
    <t>40"UT chránička</t>
  </si>
  <si>
    <t>29</t>
  </si>
  <si>
    <t>974031155</t>
  </si>
  <si>
    <t>Vysekání rýh ve zdivu cihelném hl do 100 mm š do 200 mm</t>
  </si>
  <si>
    <t>1228954292</t>
  </si>
  <si>
    <t>30</t>
  </si>
  <si>
    <t>974042542</t>
  </si>
  <si>
    <t>Vysekání rýh v dlažbě betonové nebo jiné monolitické hl do 70 mm š do 70 mm</t>
  </si>
  <si>
    <t>-1128204283</t>
  </si>
  <si>
    <t>0,8+0,8+0,8+0,8"drážka pro ÚT</t>
  </si>
  <si>
    <t>31</t>
  </si>
  <si>
    <t>974042555</t>
  </si>
  <si>
    <t>Vysekání rýh v dlažbě betonové nebo jiné monolitické hl do 100 mm š do 200 mm</t>
  </si>
  <si>
    <t>-1095033663</t>
  </si>
  <si>
    <t>32</t>
  </si>
  <si>
    <t>974042565</t>
  </si>
  <si>
    <t>Vysekání rýh v dlažbě betonové nebo jiné monolitické hl do 150 mm š do 200 mm</t>
  </si>
  <si>
    <t>-1250808829</t>
  </si>
  <si>
    <t>33</t>
  </si>
  <si>
    <t>974082821</t>
  </si>
  <si>
    <t>Vysekání rýh pro ploché vodiče v podhledu kamenných kleneb nebo betonových stropů hl do 30 mm š do 30 mm</t>
  </si>
  <si>
    <t>-156126671</t>
  </si>
  <si>
    <t>34</t>
  </si>
  <si>
    <t>977151124</t>
  </si>
  <si>
    <t>Jádrové vrty diamantovými korunkami do stavebních materiálů D přes 150 do 180 mm</t>
  </si>
  <si>
    <t>-12119968</t>
  </si>
  <si>
    <t>0,25"průchod zdí pr. 160 pro odkouření kotle</t>
  </si>
  <si>
    <t>35</t>
  </si>
  <si>
    <t>977151212</t>
  </si>
  <si>
    <t>Jádrové vrty dovrchní diamantovými korunkami do stavebních materiálů D přes 35 do 40 mm</t>
  </si>
  <si>
    <t>-826960815</t>
  </si>
  <si>
    <t>4*0,25</t>
  </si>
  <si>
    <t>36</t>
  </si>
  <si>
    <t>977151r</t>
  </si>
  <si>
    <t>Odkouření kotle - těsnící manžeta + dotěsnění tmelem</t>
  </si>
  <si>
    <t>kpl</t>
  </si>
  <si>
    <t>1323728402</t>
  </si>
  <si>
    <t>37</t>
  </si>
  <si>
    <t>978059541</t>
  </si>
  <si>
    <t>Odsekání a odebrání obkladů stěn z vnitřních obkládaček plochy přes 1 m2</t>
  </si>
  <si>
    <t>-2112078362</t>
  </si>
  <si>
    <t>2*1,5*(2,35+4,08+0,2)-1,8*0,2-0,8*1,5*2"1. NP</t>
  </si>
  <si>
    <t>2*1,5*(3,75+4,08+0,2*2+0,2)-1,5*0,8-3,75*0,2"2. NP</t>
  </si>
  <si>
    <t>997</t>
  </si>
  <si>
    <t>Přesun sutě</t>
  </si>
  <si>
    <t>38</t>
  </si>
  <si>
    <t>997013501</t>
  </si>
  <si>
    <t>Odvoz suti a vybouraných hmot na skládku nebo meziskládku do 1 km se složením</t>
  </si>
  <si>
    <t>-414420584</t>
  </si>
  <si>
    <t>39</t>
  </si>
  <si>
    <t>997013509</t>
  </si>
  <si>
    <t>Příplatek k odvozu suti a vybouraných hmot na skládku ZKD 1 km přes 1 km</t>
  </si>
  <si>
    <t>-1145640778</t>
  </si>
  <si>
    <t>13,457*19</t>
  </si>
  <si>
    <t>40</t>
  </si>
  <si>
    <t>997013631</t>
  </si>
  <si>
    <t>Poplatek za uložení na skládce (skládkovné) stavebního odpadu směsného kód odpadu 17 09 04</t>
  </si>
  <si>
    <t>1758504921</t>
  </si>
  <si>
    <t>13,457-0,815</t>
  </si>
  <si>
    <t>41</t>
  </si>
  <si>
    <t>997013813</t>
  </si>
  <si>
    <t>Poplatek za uložení na skládce (skládkovné) stavebního odpadu z plastických hmot kód odpadu 17 02 03</t>
  </si>
  <si>
    <t>1720563325</t>
  </si>
  <si>
    <t>0,758+0,057</t>
  </si>
  <si>
    <t>998</t>
  </si>
  <si>
    <t>Přesun hmot</t>
  </si>
  <si>
    <t>42</t>
  </si>
  <si>
    <t>998011002</t>
  </si>
  <si>
    <t>Přesun hmot pro budovy zděné v přes 6 do 12 m</t>
  </si>
  <si>
    <t>1485991196</t>
  </si>
  <si>
    <t>PSV</t>
  </si>
  <si>
    <t>Práce a dodávky PSV</t>
  </si>
  <si>
    <t>731</t>
  </si>
  <si>
    <t xml:space="preserve">Ústřední vytápění </t>
  </si>
  <si>
    <t>43</t>
  </si>
  <si>
    <t>7311r3</t>
  </si>
  <si>
    <t>Napojení plyn. kotle na kanalizaci - kondenzát</t>
  </si>
  <si>
    <t>-1872550826</t>
  </si>
  <si>
    <t>44</t>
  </si>
  <si>
    <t>7311r</t>
  </si>
  <si>
    <t>vytápění - v.v. viz příloha</t>
  </si>
  <si>
    <t>soubor</t>
  </si>
  <si>
    <t>-1306695060</t>
  </si>
  <si>
    <t>45</t>
  </si>
  <si>
    <t>7311r2</t>
  </si>
  <si>
    <t>Chránička na kabel ekvitermní regulace - trubka ohebná 32ON 16 mm MONOFLEX 1416E</t>
  </si>
  <si>
    <t>-318894333</t>
  </si>
  <si>
    <t>741</t>
  </si>
  <si>
    <t>Elektroinstalace - silnoproud</t>
  </si>
  <si>
    <t>46</t>
  </si>
  <si>
    <t>741410r1</t>
  </si>
  <si>
    <t>PC síť - v.v. viz příloha</t>
  </si>
  <si>
    <t>1814651408</t>
  </si>
  <si>
    <t>47</t>
  </si>
  <si>
    <t>M</t>
  </si>
  <si>
    <t>35441r2</t>
  </si>
  <si>
    <t>domovní videotelefon - v.v. viz příloha</t>
  </si>
  <si>
    <t>-397243054</t>
  </si>
  <si>
    <t>48</t>
  </si>
  <si>
    <t>741410r2</t>
  </si>
  <si>
    <t>Elektroinstalace - v.v. viz příloha</t>
  </si>
  <si>
    <t>1256980883</t>
  </si>
  <si>
    <t>49</t>
  </si>
  <si>
    <t>741410r3</t>
  </si>
  <si>
    <t>Elektro demontáže a ekologická likvidace</t>
  </si>
  <si>
    <t>-1889440265</t>
  </si>
  <si>
    <t>50</t>
  </si>
  <si>
    <t>74141r</t>
  </si>
  <si>
    <t>Revize bleskosvodu</t>
  </si>
  <si>
    <t>878579613</t>
  </si>
  <si>
    <t>763</t>
  </si>
  <si>
    <t>Konstrukce suché výstavby</t>
  </si>
  <si>
    <t>51</t>
  </si>
  <si>
    <t>763131411</t>
  </si>
  <si>
    <t>SDK podhled desky 1xA 12,5 bez izolace dvouvrstvá spodní kce profil CD+UD</t>
  </si>
  <si>
    <t>1123582737</t>
  </si>
  <si>
    <t>4,7"pro vedení ÚT do 2. NP 1.03</t>
  </si>
  <si>
    <t>52</t>
  </si>
  <si>
    <t>763131461</t>
  </si>
  <si>
    <t>SDK podhled desky 2xH2 12,5 bez izolace dvouvrstvá spodní kce profil CD+UD</t>
  </si>
  <si>
    <t>-184270867</t>
  </si>
  <si>
    <t>1,7"pro vedení ÚT do 2. NP 1.06</t>
  </si>
  <si>
    <t>53</t>
  </si>
  <si>
    <t>763131714</t>
  </si>
  <si>
    <t>SDK podhled základní penetrační nátěr</t>
  </si>
  <si>
    <t>-1696688328</t>
  </si>
  <si>
    <t>4,7+1,7</t>
  </si>
  <si>
    <t>0,3*(1,2+1,3)</t>
  </si>
  <si>
    <t>54</t>
  </si>
  <si>
    <t>763164531</t>
  </si>
  <si>
    <t>SDK obklad kcí tvaru L š do 0,8 m desky 1xA 12,5</t>
  </si>
  <si>
    <t>320875182</t>
  </si>
  <si>
    <t>1,2+1,3</t>
  </si>
  <si>
    <t>55</t>
  </si>
  <si>
    <t>998763101</t>
  </si>
  <si>
    <t>Přesun hmot tonážní pro dřevostavby v objektech v přes 6 do 12 m</t>
  </si>
  <si>
    <t>719244949</t>
  </si>
  <si>
    <t>766</t>
  </si>
  <si>
    <t>Konstrukce truhlářské</t>
  </si>
  <si>
    <t>56</t>
  </si>
  <si>
    <t>7664118r</t>
  </si>
  <si>
    <t>Demontáž truhlářského obložení krytu radiátorů vč. podkladového roštu</t>
  </si>
  <si>
    <t>-1881714055</t>
  </si>
  <si>
    <t>1,1*(0,9*4+0,93+0,94*4+0,9*12+1,4*2+1)"1. NP</t>
  </si>
  <si>
    <t>1,1*(0,93+0,94*3+0,9*4+0,93*2+0,94*6+0,9*12+1,4*2+1)"2. NP</t>
  </si>
  <si>
    <t>57</t>
  </si>
  <si>
    <t>766660171</t>
  </si>
  <si>
    <t>Montáž dveřních křídel otvíravých jednokřídlových š do 0,8 m do obložkové zárubně</t>
  </si>
  <si>
    <t>-1447559611</t>
  </si>
  <si>
    <t>58</t>
  </si>
  <si>
    <t>61162086</t>
  </si>
  <si>
    <t>D01 dveře jednokřídlé dřevotřískové povrchCPL lamino Standart plné 800x1970-2100mm</t>
  </si>
  <si>
    <t>-2022660194</t>
  </si>
  <si>
    <t>59</t>
  </si>
  <si>
    <t>61162084</t>
  </si>
  <si>
    <t xml:space="preserve">D03 dveře jednokřídlé dřevotřískové povrch CPL lamino Standart  plné 600x1970-2100mm</t>
  </si>
  <si>
    <t>-313171650</t>
  </si>
  <si>
    <t>60</t>
  </si>
  <si>
    <t>611620r1</t>
  </si>
  <si>
    <t xml:space="preserve">D04 dveře jednokřídlé  interiérové, 800/1970 mm, částečně prosklené, barva bílá, povrch. úprava folie finish, výplň z MDF desek + tenké prosklené proužky, matné bílé tvrzené sklo tl. 4 mm</t>
  </si>
  <si>
    <t>-1056717971</t>
  </si>
  <si>
    <t>61</t>
  </si>
  <si>
    <t>766660172</t>
  </si>
  <si>
    <t>Montáž dveřních křídel otvíravých jednokřídlových š přes 0,8 m do obložkové zárubně</t>
  </si>
  <si>
    <t>175215843</t>
  </si>
  <si>
    <t>62</t>
  </si>
  <si>
    <t>611610r2</t>
  </si>
  <si>
    <t xml:space="preserve">D05 dveře jednokřídlé  interiérové, 900/1970 mm, částečně prosklené, barva bílá, povrch. úprava folie finish, výplň z MDF desek + tenké prosklené proužky, matné bílé tvrzené sklo tl. 4 mm</t>
  </si>
  <si>
    <t>810933565</t>
  </si>
  <si>
    <t>63</t>
  </si>
  <si>
    <t>766660182</t>
  </si>
  <si>
    <t>Montáž dveřních křídel otvíravých jednokřídlových š přes 0,8 m požárních do obložkové zárubně</t>
  </si>
  <si>
    <t>-462660707</t>
  </si>
  <si>
    <t>64</t>
  </si>
  <si>
    <t>611653r3</t>
  </si>
  <si>
    <t>D02 dveře jednokřídlé protipožární EI (EW) 30 D3 povrch CPL lamino Standart plné 900x1970-2100mm</t>
  </si>
  <si>
    <t>-384774629</t>
  </si>
  <si>
    <t>65</t>
  </si>
  <si>
    <t>766682111</t>
  </si>
  <si>
    <t>Montáž zárubní obložkových pro dveře jednokřídlové tl stěny do 170 mm</t>
  </si>
  <si>
    <t>-1454687722</t>
  </si>
  <si>
    <t>66</t>
  </si>
  <si>
    <t>61182307</t>
  </si>
  <si>
    <t>zárubeň jednokřídlá obložková s laminátovým povrchem tl stěny 60-150mm rozměru 600-1100/1970, 2100mm</t>
  </si>
  <si>
    <t>-1379666891</t>
  </si>
  <si>
    <t>67</t>
  </si>
  <si>
    <t>766682211</t>
  </si>
  <si>
    <t>Montáž zárubní obložkových protipožárních pro dveře jednokřídlové tl stěny do 170 mm</t>
  </si>
  <si>
    <t>371670605</t>
  </si>
  <si>
    <t>68</t>
  </si>
  <si>
    <t>61182318</t>
  </si>
  <si>
    <t>zárubeň jednokřídlá obložková s laminátovým povrchem a protipožární úpravou tl stěny 60-150mm rozměru 600-1100/1970, 2100mm</t>
  </si>
  <si>
    <t>279787924</t>
  </si>
  <si>
    <t>69</t>
  </si>
  <si>
    <t>766691914</t>
  </si>
  <si>
    <t>Vyvěšení nebo zavěšení dřevěných křídel dveří pl do 2 m2</t>
  </si>
  <si>
    <t>-2039598137</t>
  </si>
  <si>
    <t>70</t>
  </si>
  <si>
    <t>766811115</t>
  </si>
  <si>
    <t>Montáž korpusu kuchyňských skříněk spodních na nožičky š do 600 mm</t>
  </si>
  <si>
    <t>1259919527</t>
  </si>
  <si>
    <t>2+2</t>
  </si>
  <si>
    <t>71</t>
  </si>
  <si>
    <t>RMAT0002</t>
  </si>
  <si>
    <t>skříňka kuchyňská - pouze pro přesun hmot</t>
  </si>
  <si>
    <t>1417093993</t>
  </si>
  <si>
    <t>72</t>
  </si>
  <si>
    <t>766811151</t>
  </si>
  <si>
    <t>Montáž korpusu kuchyňských skříněk horních na stěnu š do 600 mm</t>
  </si>
  <si>
    <t>1843693314</t>
  </si>
  <si>
    <t>73</t>
  </si>
  <si>
    <t>RMAT0003</t>
  </si>
  <si>
    <t>skříňka kuchyňská pouze pro přesun hmot</t>
  </si>
  <si>
    <t>378907792</t>
  </si>
  <si>
    <t>74</t>
  </si>
  <si>
    <t>766812820</t>
  </si>
  <si>
    <t>Demontáž kuchyňských linek dřevěných nebo kovových dl do 1,5 m - bez odvozu, zpětná montáž</t>
  </si>
  <si>
    <t>483898043</t>
  </si>
  <si>
    <t>75</t>
  </si>
  <si>
    <t>766821121</t>
  </si>
  <si>
    <t>Montáž korpusu vestavěné skříně šatní jednokřídlové</t>
  </si>
  <si>
    <t>1090489299</t>
  </si>
  <si>
    <t>76</t>
  </si>
  <si>
    <t>RMAT0001</t>
  </si>
  <si>
    <t>skříň vestavěná stávající - pouze pro přesun hmot</t>
  </si>
  <si>
    <t>1069312997</t>
  </si>
  <si>
    <t>77</t>
  </si>
  <si>
    <t>766825811</t>
  </si>
  <si>
    <t>Demontáž truhlářských vestavěných skříní jednokřídlových</t>
  </si>
  <si>
    <t>-1921777262</t>
  </si>
  <si>
    <t>28+28</t>
  </si>
  <si>
    <t>78</t>
  </si>
  <si>
    <t>998766102</t>
  </si>
  <si>
    <t>Přesun hmot tonážní pro kce truhlářské v objektech v přes 6 do 12 m</t>
  </si>
  <si>
    <t>1868925439</t>
  </si>
  <si>
    <t>771</t>
  </si>
  <si>
    <t>Podlahy z dlaždic</t>
  </si>
  <si>
    <t>79</t>
  </si>
  <si>
    <t>771151021</t>
  </si>
  <si>
    <t>Samonivelační stěrka podlah pevnosti 30 MPa tl 3 mm</t>
  </si>
  <si>
    <t>-736334010</t>
  </si>
  <si>
    <t>4,7+14,6"1. NP</t>
  </si>
  <si>
    <t>4,7+14,6"P2</t>
  </si>
  <si>
    <t>80</t>
  </si>
  <si>
    <t>771161021</t>
  </si>
  <si>
    <t>Montáž profilu ukončujícího pro plynulý přechod (dlažby s kobercem apod.)</t>
  </si>
  <si>
    <t>-1240257299</t>
  </si>
  <si>
    <t>0,8*3+0,9+0,8*2+0,8*5</t>
  </si>
  <si>
    <t>81</t>
  </si>
  <si>
    <t>59054153</t>
  </si>
  <si>
    <t>profil přechodový mezi kobercem a dlažbou, laminátovou nebo dřevěnou podlahou</t>
  </si>
  <si>
    <t>-1756641464</t>
  </si>
  <si>
    <t>8,9*1,1 'Přepočtené koeficientem množství</t>
  </si>
  <si>
    <t>82</t>
  </si>
  <si>
    <t>771474111</t>
  </si>
  <si>
    <t>Montáž soklů z dlaždic keramických rovných flexibilní lepidlo v do 65 mm</t>
  </si>
  <si>
    <t>1977835929</t>
  </si>
  <si>
    <t>2*(3,6+1,3+1,46+4,08*2+2,09+3,66+4,08)-0,8*6"1. NP</t>
  </si>
  <si>
    <t>2*(3,66+4,08+1,31+3,6)-0,6*2-0,8*3</t>
  </si>
  <si>
    <t>83</t>
  </si>
  <si>
    <t>771574111</t>
  </si>
  <si>
    <t>Montáž podlah keramických hladkých lepených flexibilním lepidlem do 9 ks/m2</t>
  </si>
  <si>
    <t>1811040089</t>
  </si>
  <si>
    <t>84</t>
  </si>
  <si>
    <t>59761011</t>
  </si>
  <si>
    <t>dlažba keramická slinutá hladká do interiéru i exteriéru do 9ks/m2</t>
  </si>
  <si>
    <t>1128251395</t>
  </si>
  <si>
    <t>38,6+65,6*0,065</t>
  </si>
  <si>
    <t>42,864*1,1 'Přepočtené koeficientem množství</t>
  </si>
  <si>
    <t>85</t>
  </si>
  <si>
    <t>771577111</t>
  </si>
  <si>
    <t>Příplatek k montáži podlah keramických lepených flexibilním lepidlem za plochu do 5 m2</t>
  </si>
  <si>
    <t>-976168634</t>
  </si>
  <si>
    <t>4,7*2+65,6*0,065</t>
  </si>
  <si>
    <t>86</t>
  </si>
  <si>
    <t>771577114</t>
  </si>
  <si>
    <t>Příplatek k montáži podlah keramických lepených flexibilním lepidlem za spárování tmelem dvousložkovým</t>
  </si>
  <si>
    <t>-1340057891</t>
  </si>
  <si>
    <t>87</t>
  </si>
  <si>
    <t>771577115</t>
  </si>
  <si>
    <t>Příplatek k montáži podlah keramických lepených flexibilním lepidlem za lepení dvousložkovým lepidlem</t>
  </si>
  <si>
    <t>1030525210</t>
  </si>
  <si>
    <t>88</t>
  </si>
  <si>
    <t>998771102</t>
  </si>
  <si>
    <t>Přesun hmot tonážní pro podlahy z dlaždic v objektech v přes 6 do 12 m</t>
  </si>
  <si>
    <t>-1935600267</t>
  </si>
  <si>
    <t>776</t>
  </si>
  <si>
    <t>Podlahy povlakové</t>
  </si>
  <si>
    <t>89</t>
  </si>
  <si>
    <t>776111115</t>
  </si>
  <si>
    <t>Broušení podkladu povlakových podlah před litím stěrky</t>
  </si>
  <si>
    <t>-1757650982</t>
  </si>
  <si>
    <t>90</t>
  </si>
  <si>
    <t>776111311</t>
  </si>
  <si>
    <t>Vysátí podkladu povlakových podlah</t>
  </si>
  <si>
    <t>-1110323310</t>
  </si>
  <si>
    <t>91</t>
  </si>
  <si>
    <t>776121112</t>
  </si>
  <si>
    <t>Vodou ředitelná penetrace savého podkladu povlakových podlah</t>
  </si>
  <si>
    <t>-809741433</t>
  </si>
  <si>
    <t>92</t>
  </si>
  <si>
    <t>776141111</t>
  </si>
  <si>
    <t>Stěrka podlahová nivelační pro vyrovnání podkladu povlakových podlah pevnosti 20 MPa tl do 3 mm</t>
  </si>
  <si>
    <t>-772419784</t>
  </si>
  <si>
    <t>93</t>
  </si>
  <si>
    <t>776145111</t>
  </si>
  <si>
    <t>Položení podložky pod koberec podlah</t>
  </si>
  <si>
    <t>2069236256</t>
  </si>
  <si>
    <t>65,555*2</t>
  </si>
  <si>
    <t>94</t>
  </si>
  <si>
    <t>28451101</t>
  </si>
  <si>
    <t>podložka pod koberec z recyklované industriální pěny, povrch polymerní film se stabilizačním netkaným rounem, tl 8mm</t>
  </si>
  <si>
    <t>-290854495</t>
  </si>
  <si>
    <t>131,11*1,08 'Přepočtené koeficientem množství</t>
  </si>
  <si>
    <t>95</t>
  </si>
  <si>
    <t>776201812</t>
  </si>
  <si>
    <t>Demontáž lepených povlakových podlah s podložkou ručně</t>
  </si>
  <si>
    <t>1880165410</t>
  </si>
  <si>
    <t>111+1,7+5,5+8,5"1. NP</t>
  </si>
  <si>
    <t>65+46+4+10,9"2. NP</t>
  </si>
  <si>
    <t>96</t>
  </si>
  <si>
    <t>776211111</t>
  </si>
  <si>
    <t>Lepení textilních pásů</t>
  </si>
  <si>
    <t>-1765737970</t>
  </si>
  <si>
    <t>97</t>
  </si>
  <si>
    <t>69751060</t>
  </si>
  <si>
    <t>koberec zátěžový vpichovaný role š 2m, vlákno 100% PA, hm 540g/m2, R ≤ 100MΩ, zátěž 33, útlum 21dB, hořlavost Bfl S1</t>
  </si>
  <si>
    <t>35388543</t>
  </si>
  <si>
    <t>131,11*1,1 'Přepočtené koeficientem množství</t>
  </si>
  <si>
    <t>98</t>
  </si>
  <si>
    <t>776221111</t>
  </si>
  <si>
    <t>Lepení pásů z PVC standardním lepidlem</t>
  </si>
  <si>
    <t>1458266870</t>
  </si>
  <si>
    <t>111*2+1,7+5,5+8,5+4+10,9-131,11</t>
  </si>
  <si>
    <t>99</t>
  </si>
  <si>
    <t>28412245</t>
  </si>
  <si>
    <t>krytina podlahová klasifik. dle ČSN EN 13501-1 do třídy A1fl až Cfl (šíření požáru po povrchu do 100 mm/min.)</t>
  </si>
  <si>
    <t>463492496</t>
  </si>
  <si>
    <t>121,49*1,1 'Přepočtené koeficientem množství</t>
  </si>
  <si>
    <t>100</t>
  </si>
  <si>
    <t>776410811</t>
  </si>
  <si>
    <t>Odstranění soklíků a lišt pryžových nebo plastových</t>
  </si>
  <si>
    <t>-953982109</t>
  </si>
  <si>
    <t>2*(7,2+6,45)-5,125-0,8*4-0,2*10+0,4*3-0,8*5+0,2"1.08</t>
  </si>
  <si>
    <t>2*(1,16+1,4+4,08*2+3,48)-0,8*5-1"1.12-1.14</t>
  </si>
  <si>
    <t>6,45+2*11,1+1,4+0,2*10+0,4*8-0,8*2+0,2"1.08 koberec</t>
  </si>
  <si>
    <t>2*(7,2+6,45)-5,125-0,8*3+0,2*10+0,4*6+0,2"2.09</t>
  </si>
  <si>
    <t>2*(21,61+1,4+4,08+3,48)-0,8*2"1.12, 2.13</t>
  </si>
  <si>
    <t>6,45+2*11,1+1,4+0,2*10+0,4*6+0,2"2.09 koberec</t>
  </si>
  <si>
    <t>101</t>
  </si>
  <si>
    <t>776411111</t>
  </si>
  <si>
    <t>Montáž obvodových soklíků výšky do 80 mm</t>
  </si>
  <si>
    <t>-1977488848</t>
  </si>
  <si>
    <t>2*(7,2+11,1+8,45+1,3+0,2)+0,2*10+0,4*6+1*2*3-0,8*5-0,9-1,88</t>
  </si>
  <si>
    <t>2*(7,2+11,1+6,45+1,3+0,2)+0,2*20+0,4*6*2-0,8*5</t>
  </si>
  <si>
    <t>-61,97"lišta kobercová</t>
  </si>
  <si>
    <t>102</t>
  </si>
  <si>
    <t>28411006</t>
  </si>
  <si>
    <t>lišta soklová PVC samolepící 15x50mm</t>
  </si>
  <si>
    <t>-385563510</t>
  </si>
  <si>
    <t>55,45*1,02 'Přepočtené koeficientem množství</t>
  </si>
  <si>
    <t>103</t>
  </si>
  <si>
    <t>776421111</t>
  </si>
  <si>
    <t>Montáž obvodových lišt lepením</t>
  </si>
  <si>
    <t>1519683476</t>
  </si>
  <si>
    <t>2*(3,9+7,2)+1,5+6,45-0,8*2-1,88+0,2*13+0,4*4+0,8*2*2</t>
  </si>
  <si>
    <t>2*(3,9+7,2)+1,5-0,8*2+0,2*13+0,4*2*4</t>
  </si>
  <si>
    <t>104</t>
  </si>
  <si>
    <t>69751204</t>
  </si>
  <si>
    <t>lišta kobercová 55x9mm</t>
  </si>
  <si>
    <t>-1393188399</t>
  </si>
  <si>
    <t>61,97*1,02 'Přepočtené koeficientem množství</t>
  </si>
  <si>
    <t>105</t>
  </si>
  <si>
    <t>776421312</t>
  </si>
  <si>
    <t>Montáž přechodových šroubovaných lišt</t>
  </si>
  <si>
    <t>-2121572550</t>
  </si>
  <si>
    <t>0,6*6+0,8*18+0,9-8,9"prahy</t>
  </si>
  <si>
    <t>(2*5,125+2*6,45)*2"koberce/PVC</t>
  </si>
  <si>
    <t>106</t>
  </si>
  <si>
    <t>55343115</t>
  </si>
  <si>
    <t>profil přechodový Al narážecí 30mm dub, buk, javor, třešeň</t>
  </si>
  <si>
    <t>205048317</t>
  </si>
  <si>
    <t>56,3*1,02 'Přepočtené koeficientem množství</t>
  </si>
  <si>
    <t>107</t>
  </si>
  <si>
    <t>998776102</t>
  </si>
  <si>
    <t>Přesun hmot tonážní pro podlahy povlakové v objektech v přes 6 do 12 m</t>
  </si>
  <si>
    <t>-1998407166</t>
  </si>
  <si>
    <t>781</t>
  </si>
  <si>
    <t>Dokončovací práce - obklady</t>
  </si>
  <si>
    <t>108</t>
  </si>
  <si>
    <t>781111011</t>
  </si>
  <si>
    <t>Ometení (oprášení) stěny při přípravě podkladu</t>
  </si>
  <si>
    <t>-2068696549</t>
  </si>
  <si>
    <t>1,5*2*(2,35+4,08+3,75+4,08)-1,5*(0,8*3)-0,3*(1,8+0,93+0,94*3)</t>
  </si>
  <si>
    <t>109</t>
  </si>
  <si>
    <t>781121011</t>
  </si>
  <si>
    <t>Nátěr penetrační na stěnu</t>
  </si>
  <si>
    <t>1601056288</t>
  </si>
  <si>
    <t>110</t>
  </si>
  <si>
    <t>78112r</t>
  </si>
  <si>
    <t>Oprava a očištění stáv. obkladu v místnosti plynového zařízení</t>
  </si>
  <si>
    <t>1848214916</t>
  </si>
  <si>
    <t>111</t>
  </si>
  <si>
    <t>781474112</t>
  </si>
  <si>
    <t>Montáž obkladů vnitřních keramických hladkých přes 9 do 12 ks/m2 lepených flexibilním lepidlem</t>
  </si>
  <si>
    <t>-743080068</t>
  </si>
  <si>
    <t>112</t>
  </si>
  <si>
    <t>59761026</t>
  </si>
  <si>
    <t>obklad keramický hladký do 12ks/m2</t>
  </si>
  <si>
    <t>1146122565</t>
  </si>
  <si>
    <t>37,515*1,1 'Přepočtené koeficientem množství</t>
  </si>
  <si>
    <t>113</t>
  </si>
  <si>
    <t>781477111</t>
  </si>
  <si>
    <t>Příplatek k montáži obkladů vnitřních keramických hladkých za plochu do 10 m2</t>
  </si>
  <si>
    <t>-1472686325</t>
  </si>
  <si>
    <t>114</t>
  </si>
  <si>
    <t>781477114</t>
  </si>
  <si>
    <t>Příplatek k montáži obkladů vnitřních keramických hladkých za spárování tmelem dvousložkovým</t>
  </si>
  <si>
    <t>-1670594612</t>
  </si>
  <si>
    <t>115</t>
  </si>
  <si>
    <t>781477115</t>
  </si>
  <si>
    <t>Příplatek k montáži obkladů vnitřních keramických hladkých za lepením lepidlem dvousložkovým</t>
  </si>
  <si>
    <t>-711132450</t>
  </si>
  <si>
    <t>116</t>
  </si>
  <si>
    <t>998781102</t>
  </si>
  <si>
    <t>Přesun hmot tonážní pro obklady keramické v objektech v přes 6 do 12 m</t>
  </si>
  <si>
    <t>263974609</t>
  </si>
  <si>
    <t>783</t>
  </si>
  <si>
    <t>Dokončovací práce - nátěry</t>
  </si>
  <si>
    <t>117</t>
  </si>
  <si>
    <t>783000103</t>
  </si>
  <si>
    <t>Ochrana podlah nebo vodorovných ploch při provádění nátěrů položením fólie</t>
  </si>
  <si>
    <t>-1288441293</t>
  </si>
  <si>
    <t>3,5*3*1"pod zábradlí</t>
  </si>
  <si>
    <t>118</t>
  </si>
  <si>
    <t>58124844</t>
  </si>
  <si>
    <t>fólie pro malířské potřeby zakrývací tl 25µ 4x5m</t>
  </si>
  <si>
    <t>-1463712503</t>
  </si>
  <si>
    <t>10,5*1,05 'Přepočtené koeficientem množství</t>
  </si>
  <si>
    <t>119</t>
  </si>
  <si>
    <t>783301311</t>
  </si>
  <si>
    <t>Odmaštění zámečnických konstrukcí vodou ředitelným odmašťovačem</t>
  </si>
  <si>
    <t>-1505892287</t>
  </si>
  <si>
    <t>(3,8*2+1,1)*1,0*3"zábradlí</t>
  </si>
  <si>
    <t>120</t>
  </si>
  <si>
    <t>783314201</t>
  </si>
  <si>
    <t>Základní antikorozní jednonásobný syntetický standardní nátěr zámečnických konstrukcí</t>
  </si>
  <si>
    <t>-76509083</t>
  </si>
  <si>
    <t>121</t>
  </si>
  <si>
    <t>783315101</t>
  </si>
  <si>
    <t>Mezinátěr jednonásobný syntetický standardní zámečnických konstrukcí</t>
  </si>
  <si>
    <t>-1386361731</t>
  </si>
  <si>
    <t>122</t>
  </si>
  <si>
    <t>783317101</t>
  </si>
  <si>
    <t>Krycí jednonásobný syntetický standardní nátěr zámečnických konstrukcí</t>
  </si>
  <si>
    <t>683602214</t>
  </si>
  <si>
    <t>123</t>
  </si>
  <si>
    <t>783322101</t>
  </si>
  <si>
    <t>Tmelení včetně přebroušení zámečnických konstrukcí disperzním tmelem</t>
  </si>
  <si>
    <t>-1471278210</t>
  </si>
  <si>
    <t>124</t>
  </si>
  <si>
    <t>783601713</t>
  </si>
  <si>
    <t>Odmaštění vodou ředitelným odmašťovačem potrubí DN do 50 mm</t>
  </si>
  <si>
    <t>623342740</t>
  </si>
  <si>
    <t>2"plynové potrubí</t>
  </si>
  <si>
    <t>125</t>
  </si>
  <si>
    <t>783622331</t>
  </si>
  <si>
    <t>Tmelení akrylátovým tmelem potrubí DN do 50 mm</t>
  </si>
  <si>
    <t>771624893</t>
  </si>
  <si>
    <t>126</t>
  </si>
  <si>
    <t>783624551</t>
  </si>
  <si>
    <t>Základní jednonásobný akrylátový nátěr potrubí DN do 50 mm</t>
  </si>
  <si>
    <t>-619343071</t>
  </si>
  <si>
    <t>127</t>
  </si>
  <si>
    <t>783627611</t>
  </si>
  <si>
    <t>Krycí dvojnásobný akrylátový nátěr potrubí DN do 50 mm</t>
  </si>
  <si>
    <t>368213295</t>
  </si>
  <si>
    <t>784</t>
  </si>
  <si>
    <t>Dokončovací práce - malby a tapety</t>
  </si>
  <si>
    <t>128</t>
  </si>
  <si>
    <t>784111031</t>
  </si>
  <si>
    <t>Omytí podkladu v místnostech v do 3,80 m</t>
  </si>
  <si>
    <t>-1989842211</t>
  </si>
  <si>
    <t>193,3"1. NP podhledy</t>
  </si>
  <si>
    <t>3,075*2*(4,08*4+1,4+5,405+2,65+0,965+1,31+1,625+6,45+1,35+2,35+1,4+1,16+1,46+2,09+3,3+3,66+1,7+1,84*2+3,6+7,2+11,1)</t>
  </si>
  <si>
    <t>3,075*(0,2*10*2+0,4*3*2+0,8*2*3+0,2*2+3,8*2+3,5+0,6*2+0,2*5)</t>
  </si>
  <si>
    <t>212,2"2. NP podhledy</t>
  </si>
  <si>
    <t>3,075*2*(4,08*3+1,4+5,405+2,65+0,965+0,86+0,705+1,31+6,45+1,35+3,75+3,48+2,61+1,2+3,3+3,66+1,7+1,84*3+3,6+7,2+11,1)+3,075*(3,75*2+3,5)</t>
  </si>
  <si>
    <t>3,075*(0,2*12*2+0,4*2*3+0,6*2)</t>
  </si>
  <si>
    <t>0,375*(6,45-0,4-0,8)*8,45*2+0,375*(2,2+0,5+4,2*6+0,8*2+0,6+0,2*2*3+4,2*8+0,8*4+0,6*2*4)"průvlaky</t>
  </si>
  <si>
    <t>Mezisoučet</t>
  </si>
  <si>
    <t>-(3,31*1,7+18,3*1,95+1,88*0,75+18,3*1,5+0,6*1,2+1*1,2)</t>
  </si>
  <si>
    <t>-(3,31*1,7*2+18,3*1,95+18,3*1,5)</t>
  </si>
  <si>
    <t>129</t>
  </si>
  <si>
    <t>784111037</t>
  </si>
  <si>
    <t>Omytí podkladu na schodišti podlaží v do 3,80 m</t>
  </si>
  <si>
    <t>-383871866</t>
  </si>
  <si>
    <t>11,4+11,4*1,5+3,075*(2*4,2+3,5)-3,5*3,4</t>
  </si>
  <si>
    <t>130</t>
  </si>
  <si>
    <t>784161511</t>
  </si>
  <si>
    <t>Celoplošné vyrovnání podkladu disperzní stěrkou v místnostech v do 3,80 m</t>
  </si>
  <si>
    <t>886618211</t>
  </si>
  <si>
    <t>1443,725-251,865"odečet linkrusta</t>
  </si>
  <si>
    <t>131</t>
  </si>
  <si>
    <t>784161517</t>
  </si>
  <si>
    <t>Celoplošné vyrovnání podkladu disperzní stěrkou na schodišti podlaží v do 3,80 m</t>
  </si>
  <si>
    <t>-2110189278</t>
  </si>
  <si>
    <t>53,193-16,645"odečet linkrusta</t>
  </si>
  <si>
    <t>132</t>
  </si>
  <si>
    <t>784171101</t>
  </si>
  <si>
    <t>Zakrytí vnitřních podlah včetně pozdějšího odkrytí</t>
  </si>
  <si>
    <t>488165405</t>
  </si>
  <si>
    <t>212,2+193,3+11,4*2</t>
  </si>
  <si>
    <t>133</t>
  </si>
  <si>
    <t>1985226486</t>
  </si>
  <si>
    <t>428,3*1,05 'Přepočtené koeficientem množství</t>
  </si>
  <si>
    <t>134</t>
  </si>
  <si>
    <t>784171111</t>
  </si>
  <si>
    <t>Zakrytí vnitřních ploch stěn v místnostech v do 3,80 m</t>
  </si>
  <si>
    <t>1109657553</t>
  </si>
  <si>
    <t>146,481+1,6*1,97+0,8*1,97*14*2+0,9*1,97*2+0,6*1,97*6*2</t>
  </si>
  <si>
    <t>135</t>
  </si>
  <si>
    <t>-2133548704</t>
  </si>
  <si>
    <t>211,491*1,05 'Přepočtené koeficientem množství</t>
  </si>
  <si>
    <t>136</t>
  </si>
  <si>
    <t>784171117</t>
  </si>
  <si>
    <t>Zakrytí vnitřních ploch stěn na schodišti podlaží v do 3,80 m</t>
  </si>
  <si>
    <t>-2102664888</t>
  </si>
  <si>
    <t>3,5*3,4</t>
  </si>
  <si>
    <t>137</t>
  </si>
  <si>
    <t>-1732143277</t>
  </si>
  <si>
    <t>11,9*1,05 'Přepočtené koeficientem množství</t>
  </si>
  <si>
    <t>138</t>
  </si>
  <si>
    <t>784181101</t>
  </si>
  <si>
    <t>Základní akrylátová jednonásobná penetrace podkladu v místnostech výšky do 3,80m</t>
  </si>
  <si>
    <t>-31102505</t>
  </si>
  <si>
    <t>1443,725-251,862-4,7-1,7"odečet linkrusta a SDK podhledy</t>
  </si>
  <si>
    <t>139</t>
  </si>
  <si>
    <t>784181107</t>
  </si>
  <si>
    <t>Základní akrylátová jednonásobná bezbarvá penetrace podkladu na schodišti podlaží v do 3,80 m</t>
  </si>
  <si>
    <t>-351061109</t>
  </si>
  <si>
    <t>53,193*16,645"odečet linkrusta</t>
  </si>
  <si>
    <t>140</t>
  </si>
  <si>
    <t>784211101</t>
  </si>
  <si>
    <t>Dvojnásobné bílé malby ze směsí za mokra výborně otěruvzdorných v místnostech výšky do 3,80 m</t>
  </si>
  <si>
    <t>779071990</t>
  </si>
  <si>
    <t>1443,725-251,862"odečet linkrusta</t>
  </si>
  <si>
    <t>141</t>
  </si>
  <si>
    <t>784211107</t>
  </si>
  <si>
    <t>Dvojnásobné bílé malby ze směsí za mokra výborně oděruvzdorných na schodišti v do 3,80 m</t>
  </si>
  <si>
    <t>1426013511</t>
  </si>
  <si>
    <t>142</t>
  </si>
  <si>
    <t>784660101</t>
  </si>
  <si>
    <t>Linkrustace s vrchním nátěrem latexovým v místnosti v do 3,80 m</t>
  </si>
  <si>
    <t>-1743008874</t>
  </si>
  <si>
    <t>1,5*(3,8*2+3,5-1,6-0,8+1,31*2+3,6*2-0,8*2-0,9-0,6+3,66*2+4,08*2-0,8*2+16,3*2+6,45*2+1,35*2+0,2*24+0,4*6+0,8*6)"1. NP</t>
  </si>
  <si>
    <t>1,5*(4,2*2+3,5)-3,45*1,51/2"1. NP pod schodištěm</t>
  </si>
  <si>
    <t>-(3,31*0,5+18,3*1,125+1,88*0,75)-1,5*(0,8*5+0,9)</t>
  </si>
  <si>
    <t>1,5*(1,2*2+1,65*2-0,8-1)</t>
  </si>
  <si>
    <t>1,5*(3,75*2+3,5+1,84*2+0,965*2-0,6+3,6*2+1,31*2-0,6*2+0,8*2+3,65*2+4,08*2-0,8*2+18,3*2+6,45*2+1,35*2+0,2*24+0,4*12-0,8*5)"2. NP</t>
  </si>
  <si>
    <t>-(3,31*0,5*2+0,8*1,5+18,3*0,75+3,6*0,3)</t>
  </si>
  <si>
    <t>143</t>
  </si>
  <si>
    <t>784660107</t>
  </si>
  <si>
    <t>Linkrustace s vrchním nátěrem latexovým na schodišti podlaží v do 3,80 m</t>
  </si>
  <si>
    <t>-915465825</t>
  </si>
  <si>
    <t>1,5*(1,2*2+3,5+3,24*2)-3,5*0,55</t>
  </si>
  <si>
    <t>VRN</t>
  </si>
  <si>
    <t>Vedlejší rozpočtové náklady</t>
  </si>
  <si>
    <t>VRN3</t>
  </si>
  <si>
    <t>Zařízení staveniště</t>
  </si>
  <si>
    <t>144</t>
  </si>
  <si>
    <t>030001000</t>
  </si>
  <si>
    <t>%</t>
  </si>
  <si>
    <t>1024</t>
  </si>
  <si>
    <t>-30294799</t>
  </si>
  <si>
    <t>VRN4</t>
  </si>
  <si>
    <t>Inženýrská činnost</t>
  </si>
  <si>
    <t>145</t>
  </si>
  <si>
    <t>045002000</t>
  </si>
  <si>
    <t>Kompletační a koordinační činnost</t>
  </si>
  <si>
    <t>-1665156699</t>
  </si>
  <si>
    <t>VRN7</t>
  </si>
  <si>
    <t>Provozní vlivy</t>
  </si>
  <si>
    <t>146</t>
  </si>
  <si>
    <t>070001000</t>
  </si>
  <si>
    <t>-1107277587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</si>
</sst>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31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27</v>
      </c>
      <c r="AN17" s="26" t="s">
        <v>33</v>
      </c>
      <c r="AR17" s="21"/>
      <c r="BE17" s="30"/>
      <c r="BS17" s="18" t="s">
        <v>34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35</v>
      </c>
      <c r="AK19" s="31" t="s">
        <v>25</v>
      </c>
      <c r="AN19" s="26" t="s">
        <v>31</v>
      </c>
      <c r="AR19" s="21"/>
      <c r="BE19" s="30"/>
      <c r="BS19" s="18" t="s">
        <v>6</v>
      </c>
    </row>
    <row r="20" s="1" customFormat="1" ht="18.48" customHeight="1">
      <c r="B20" s="21"/>
      <c r="E20" s="26" t="s">
        <v>32</v>
      </c>
      <c r="AK20" s="31" t="s">
        <v>27</v>
      </c>
      <c r="AN20" s="26" t="s">
        <v>33</v>
      </c>
      <c r="AR20" s="21"/>
      <c r="BE20" s="30"/>
      <c r="BS20" s="18" t="s">
        <v>34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23014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MATEŘSKÁ ŠKOLA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Bezručova 801, Kolín II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8. 3. 2023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Kolín, Karlovo nám. 78, Kolín I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AZ PROJECT spol. s r.o., Plynárenská 830, Kolín IV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25.6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35</v>
      </c>
      <c r="AJ90" s="37"/>
      <c r="AK90" s="37"/>
      <c r="AL90" s="37"/>
      <c r="AM90" s="69" t="str">
        <f>IF(E20="","",E20)</f>
        <v>AZ PROJECT spol. s r.o., Plynárenská 830, Kolín IV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7"/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ROUND(AG96,2)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81</v>
      </c>
      <c r="AR95" s="103"/>
      <c r="AS95" s="110">
        <f>ROUND(AS96,2)</f>
        <v>0</v>
      </c>
      <c r="AT95" s="111">
        <f>ROUND(SUM(AV95:AW95),2)</f>
        <v>0</v>
      </c>
      <c r="AU95" s="112">
        <f>ROUND(AU96,5)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ROUND(AZ96,2)</f>
        <v>0</v>
      </c>
      <c r="BA95" s="111">
        <f>ROUND(BA96,2)</f>
        <v>0</v>
      </c>
      <c r="BB95" s="111">
        <f>ROUND(BB96,2)</f>
        <v>0</v>
      </c>
      <c r="BC95" s="111">
        <f>ROUND(BC96,2)</f>
        <v>0</v>
      </c>
      <c r="BD95" s="113">
        <f>ROUND(BD96,2)</f>
        <v>0</v>
      </c>
      <c r="BE95" s="7"/>
      <c r="BS95" s="114" t="s">
        <v>76</v>
      </c>
      <c r="BT95" s="114" t="s">
        <v>82</v>
      </c>
      <c r="BU95" s="114" t="s">
        <v>78</v>
      </c>
      <c r="BV95" s="114" t="s">
        <v>79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4" customFormat="1" ht="16.5" customHeight="1">
      <c r="A96" s="115" t="s">
        <v>85</v>
      </c>
      <c r="B96" s="63"/>
      <c r="C96" s="10"/>
      <c r="D96" s="10"/>
      <c r="E96" s="116" t="s">
        <v>14</v>
      </c>
      <c r="F96" s="116"/>
      <c r="G96" s="116"/>
      <c r="H96" s="116"/>
      <c r="I96" s="116"/>
      <c r="J96" s="10"/>
      <c r="K96" s="116" t="s">
        <v>17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'23014 - MATEŘSKÁ ŠKOLA'!J32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86</v>
      </c>
      <c r="AR96" s="63"/>
      <c r="AS96" s="119">
        <v>0</v>
      </c>
      <c r="AT96" s="120">
        <f>ROUND(SUM(AV96:AW96),2)</f>
        <v>0</v>
      </c>
      <c r="AU96" s="121">
        <f>'23014 - MATEŘSKÁ ŠKOLA'!P140</f>
        <v>0</v>
      </c>
      <c r="AV96" s="120">
        <f>'23014 - MATEŘSKÁ ŠKOLA'!J35</f>
        <v>0</v>
      </c>
      <c r="AW96" s="120">
        <f>'23014 - MATEŘSKÁ ŠKOLA'!J36</f>
        <v>0</v>
      </c>
      <c r="AX96" s="120">
        <f>'23014 - MATEŘSKÁ ŠKOLA'!J37</f>
        <v>0</v>
      </c>
      <c r="AY96" s="120">
        <f>'23014 - MATEŘSKÁ ŠKOLA'!J38</f>
        <v>0</v>
      </c>
      <c r="AZ96" s="120">
        <f>'23014 - MATEŘSKÁ ŠKOLA'!F35</f>
        <v>0</v>
      </c>
      <c r="BA96" s="120">
        <f>'23014 - MATEŘSKÁ ŠKOLA'!F36</f>
        <v>0</v>
      </c>
      <c r="BB96" s="120">
        <f>'23014 - MATEŘSKÁ ŠKOLA'!F37</f>
        <v>0</v>
      </c>
      <c r="BC96" s="120">
        <f>'23014 - MATEŘSKÁ ŠKOLA'!F38</f>
        <v>0</v>
      </c>
      <c r="BD96" s="122">
        <f>'23014 - MATEŘSKÁ ŠKOLA'!F39</f>
        <v>0</v>
      </c>
      <c r="BE96" s="4"/>
      <c r="BT96" s="26" t="s">
        <v>84</v>
      </c>
      <c r="BV96" s="26" t="s">
        <v>79</v>
      </c>
      <c r="BW96" s="26" t="s">
        <v>87</v>
      </c>
      <c r="BX96" s="26" t="s">
        <v>83</v>
      </c>
      <c r="CL96" s="26" t="s">
        <v>1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23014 - MATEŘSKÁ ŠKOL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23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4" t="str">
        <f>'Rekapitulace stavby'!K6</f>
        <v>MATEŘSKÁ ŠKOLA</v>
      </c>
      <c r="F7" s="31"/>
      <c r="G7" s="31"/>
      <c r="H7" s="31"/>
      <c r="L7" s="21"/>
    </row>
    <row r="8" s="1" customFormat="1" ht="12" customHeight="1">
      <c r="B8" s="21"/>
      <c r="D8" s="31" t="s">
        <v>89</v>
      </c>
      <c r="L8" s="21"/>
    </row>
    <row r="9" s="2" customFormat="1" ht="16.5" customHeight="1">
      <c r="A9" s="37"/>
      <c r="B9" s="38"/>
      <c r="C9" s="37"/>
      <c r="D9" s="37"/>
      <c r="E9" s="124" t="s">
        <v>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91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90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8. 3. 2023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26</v>
      </c>
      <c r="F17" s="37"/>
      <c r="G17" s="37"/>
      <c r="H17" s="37"/>
      <c r="I17" s="31" t="s">
        <v>27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">
        <v>31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27</v>
      </c>
      <c r="J23" s="26" t="s">
        <v>33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35</v>
      </c>
      <c r="E25" s="37"/>
      <c r="F25" s="37"/>
      <c r="G25" s="37"/>
      <c r="H25" s="37"/>
      <c r="I25" s="31" t="s">
        <v>25</v>
      </c>
      <c r="J25" s="26" t="s">
        <v>31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32</v>
      </c>
      <c r="F26" s="37"/>
      <c r="G26" s="37"/>
      <c r="H26" s="37"/>
      <c r="I26" s="31" t="s">
        <v>27</v>
      </c>
      <c r="J26" s="26" t="s">
        <v>33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5"/>
      <c r="B29" s="126"/>
      <c r="C29" s="125"/>
      <c r="D29" s="125"/>
      <c r="E29" s="35" t="s">
        <v>1</v>
      </c>
      <c r="F29" s="35"/>
      <c r="G29" s="35"/>
      <c r="H29" s="35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28" t="s">
        <v>37</v>
      </c>
      <c r="E32" s="37"/>
      <c r="F32" s="37"/>
      <c r="G32" s="37"/>
      <c r="H32" s="37"/>
      <c r="I32" s="37"/>
      <c r="J32" s="95">
        <f>ROUND(J140,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29" t="s">
        <v>41</v>
      </c>
      <c r="E35" s="31" t="s">
        <v>42</v>
      </c>
      <c r="F35" s="130">
        <f>ROUND((SUM(BE140:BE432)),  2)</f>
        <v>0</v>
      </c>
      <c r="G35" s="37"/>
      <c r="H35" s="37"/>
      <c r="I35" s="131">
        <v>0.20999999999999999</v>
      </c>
      <c r="J35" s="130">
        <f>ROUND(((SUM(BE140:BE432))*I35),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0">
        <f>ROUND((SUM(BF140:BF432)),  2)</f>
        <v>0</v>
      </c>
      <c r="G36" s="37"/>
      <c r="H36" s="37"/>
      <c r="I36" s="131">
        <v>0.14999999999999999</v>
      </c>
      <c r="J36" s="130">
        <f>ROUND(((SUM(BF140:BF432))*I36),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0">
        <f>ROUND((SUM(BG140:BG432)),  2)</f>
        <v>0</v>
      </c>
      <c r="G37" s="37"/>
      <c r="H37" s="37"/>
      <c r="I37" s="131">
        <v>0.20999999999999999</v>
      </c>
      <c r="J37" s="130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0">
        <f>ROUND((SUM(BH140:BH432)),  2)</f>
        <v>0</v>
      </c>
      <c r="G38" s="37"/>
      <c r="H38" s="37"/>
      <c r="I38" s="131">
        <v>0.14999999999999999</v>
      </c>
      <c r="J38" s="130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0">
        <f>ROUND((SUM(BI140:BI432)),  2)</f>
        <v>0</v>
      </c>
      <c r="G39" s="37"/>
      <c r="H39" s="37"/>
      <c r="I39" s="131">
        <v>0</v>
      </c>
      <c r="J39" s="130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2"/>
      <c r="D41" s="133" t="s">
        <v>47</v>
      </c>
      <c r="E41" s="80"/>
      <c r="F41" s="80"/>
      <c r="G41" s="134" t="s">
        <v>48</v>
      </c>
      <c r="H41" s="135" t="s">
        <v>49</v>
      </c>
      <c r="I41" s="80"/>
      <c r="J41" s="136">
        <f>SUM(J32:J39)</f>
        <v>0</v>
      </c>
      <c r="K41" s="137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8" t="s">
        <v>53</v>
      </c>
      <c r="G61" s="57" t="s">
        <v>52</v>
      </c>
      <c r="H61" s="40"/>
      <c r="I61" s="40"/>
      <c r="J61" s="139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8" t="s">
        <v>53</v>
      </c>
      <c r="G76" s="57" t="s">
        <v>52</v>
      </c>
      <c r="H76" s="40"/>
      <c r="I76" s="40"/>
      <c r="J76" s="139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4" t="str">
        <f>E7</f>
        <v>MATEŘSKÁ ŠKOLA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89</v>
      </c>
      <c r="L86" s="21"/>
    </row>
    <row r="87" s="2" customFormat="1" ht="16.5" customHeight="1">
      <c r="A87" s="37"/>
      <c r="B87" s="38"/>
      <c r="C87" s="37"/>
      <c r="D87" s="37"/>
      <c r="E87" s="124" t="s">
        <v>90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91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23014 - MATEŘSKÁ ŠKOLA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Bezručova 801, Kolín II</v>
      </c>
      <c r="G91" s="37"/>
      <c r="H91" s="37"/>
      <c r="I91" s="31" t="s">
        <v>22</v>
      </c>
      <c r="J91" s="68" t="str">
        <f>IF(J14="","",J14)</f>
        <v>8. 3. 2023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7"/>
      <c r="E93" s="37"/>
      <c r="F93" s="26" t="str">
        <f>E17</f>
        <v>Město Kolín, Karlovo nám. 78, Kolín I</v>
      </c>
      <c r="G93" s="37"/>
      <c r="H93" s="37"/>
      <c r="I93" s="31" t="s">
        <v>30</v>
      </c>
      <c r="J93" s="35" t="str">
        <f>E23</f>
        <v>AZ PROJECT spol. s r.o., Plynárenská 830, Kolín IV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40.0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35</v>
      </c>
      <c r="J94" s="35" t="str">
        <f>E26</f>
        <v>AZ PROJECT spol. s r.o., Plynárenská 830, Kolín IV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0" t="s">
        <v>93</v>
      </c>
      <c r="D96" s="132"/>
      <c r="E96" s="132"/>
      <c r="F96" s="132"/>
      <c r="G96" s="132"/>
      <c r="H96" s="132"/>
      <c r="I96" s="132"/>
      <c r="J96" s="141" t="s">
        <v>94</v>
      </c>
      <c r="K96" s="132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2" t="s">
        <v>95</v>
      </c>
      <c r="D98" s="37"/>
      <c r="E98" s="37"/>
      <c r="F98" s="37"/>
      <c r="G98" s="37"/>
      <c r="H98" s="37"/>
      <c r="I98" s="37"/>
      <c r="J98" s="95">
        <f>J140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96</v>
      </c>
    </row>
    <row r="99" s="9" customFormat="1" ht="24.96" customHeight="1">
      <c r="A99" s="9"/>
      <c r="B99" s="143"/>
      <c r="C99" s="9"/>
      <c r="D99" s="144" t="s">
        <v>97</v>
      </c>
      <c r="E99" s="145"/>
      <c r="F99" s="145"/>
      <c r="G99" s="145"/>
      <c r="H99" s="145"/>
      <c r="I99" s="145"/>
      <c r="J99" s="146">
        <f>J141</f>
        <v>0</v>
      </c>
      <c r="K99" s="9"/>
      <c r="L99" s="14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7"/>
      <c r="C100" s="10"/>
      <c r="D100" s="148" t="s">
        <v>98</v>
      </c>
      <c r="E100" s="149"/>
      <c r="F100" s="149"/>
      <c r="G100" s="149"/>
      <c r="H100" s="149"/>
      <c r="I100" s="149"/>
      <c r="J100" s="150">
        <f>J142</f>
        <v>0</v>
      </c>
      <c r="K100" s="10"/>
      <c r="L100" s="14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7"/>
      <c r="C101" s="10"/>
      <c r="D101" s="148" t="s">
        <v>99</v>
      </c>
      <c r="E101" s="149"/>
      <c r="F101" s="149"/>
      <c r="G101" s="149"/>
      <c r="H101" s="149"/>
      <c r="I101" s="149"/>
      <c r="J101" s="150">
        <f>J153</f>
        <v>0</v>
      </c>
      <c r="K101" s="10"/>
      <c r="L101" s="14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7"/>
      <c r="C102" s="10"/>
      <c r="D102" s="148" t="s">
        <v>100</v>
      </c>
      <c r="E102" s="149"/>
      <c r="F102" s="149"/>
      <c r="G102" s="149"/>
      <c r="H102" s="149"/>
      <c r="I102" s="149"/>
      <c r="J102" s="150">
        <f>J181</f>
        <v>0</v>
      </c>
      <c r="K102" s="10"/>
      <c r="L102" s="14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7"/>
      <c r="C103" s="10"/>
      <c r="D103" s="148" t="s">
        <v>101</v>
      </c>
      <c r="E103" s="149"/>
      <c r="F103" s="149"/>
      <c r="G103" s="149"/>
      <c r="H103" s="149"/>
      <c r="I103" s="149"/>
      <c r="J103" s="150">
        <f>J216</f>
        <v>0</v>
      </c>
      <c r="K103" s="10"/>
      <c r="L103" s="14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7"/>
      <c r="C104" s="10"/>
      <c r="D104" s="148" t="s">
        <v>102</v>
      </c>
      <c r="E104" s="149"/>
      <c r="F104" s="149"/>
      <c r="G104" s="149"/>
      <c r="H104" s="149"/>
      <c r="I104" s="149"/>
      <c r="J104" s="150">
        <f>J224</f>
        <v>0</v>
      </c>
      <c r="K104" s="10"/>
      <c r="L104" s="14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3"/>
      <c r="C105" s="9"/>
      <c r="D105" s="144" t="s">
        <v>103</v>
      </c>
      <c r="E105" s="145"/>
      <c r="F105" s="145"/>
      <c r="G105" s="145"/>
      <c r="H105" s="145"/>
      <c r="I105" s="145"/>
      <c r="J105" s="146">
        <f>J226</f>
        <v>0</v>
      </c>
      <c r="K105" s="9"/>
      <c r="L105" s="14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7"/>
      <c r="C106" s="10"/>
      <c r="D106" s="148" t="s">
        <v>104</v>
      </c>
      <c r="E106" s="149"/>
      <c r="F106" s="149"/>
      <c r="G106" s="149"/>
      <c r="H106" s="149"/>
      <c r="I106" s="149"/>
      <c r="J106" s="150">
        <f>J227</f>
        <v>0</v>
      </c>
      <c r="K106" s="10"/>
      <c r="L106" s="14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7"/>
      <c r="C107" s="10"/>
      <c r="D107" s="148" t="s">
        <v>105</v>
      </c>
      <c r="E107" s="149"/>
      <c r="F107" s="149"/>
      <c r="G107" s="149"/>
      <c r="H107" s="149"/>
      <c r="I107" s="149"/>
      <c r="J107" s="150">
        <f>J231</f>
        <v>0</v>
      </c>
      <c r="K107" s="10"/>
      <c r="L107" s="14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7"/>
      <c r="C108" s="10"/>
      <c r="D108" s="148" t="s">
        <v>106</v>
      </c>
      <c r="E108" s="149"/>
      <c r="F108" s="149"/>
      <c r="G108" s="149"/>
      <c r="H108" s="149"/>
      <c r="I108" s="149"/>
      <c r="J108" s="150">
        <f>J238</f>
        <v>0</v>
      </c>
      <c r="K108" s="10"/>
      <c r="L108" s="14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7"/>
      <c r="C109" s="10"/>
      <c r="D109" s="148" t="s">
        <v>107</v>
      </c>
      <c r="E109" s="149"/>
      <c r="F109" s="149"/>
      <c r="G109" s="149"/>
      <c r="H109" s="149"/>
      <c r="I109" s="149"/>
      <c r="J109" s="150">
        <f>J250</f>
        <v>0</v>
      </c>
      <c r="K109" s="10"/>
      <c r="L109" s="14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7"/>
      <c r="C110" s="10"/>
      <c r="D110" s="148" t="s">
        <v>108</v>
      </c>
      <c r="E110" s="149"/>
      <c r="F110" s="149"/>
      <c r="G110" s="149"/>
      <c r="H110" s="149"/>
      <c r="I110" s="149"/>
      <c r="J110" s="150">
        <f>J279</f>
        <v>0</v>
      </c>
      <c r="K110" s="10"/>
      <c r="L110" s="14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7"/>
      <c r="C111" s="10"/>
      <c r="D111" s="148" t="s">
        <v>109</v>
      </c>
      <c r="E111" s="149"/>
      <c r="F111" s="149"/>
      <c r="G111" s="149"/>
      <c r="H111" s="149"/>
      <c r="I111" s="149"/>
      <c r="J111" s="150">
        <f>J301</f>
        <v>0</v>
      </c>
      <c r="K111" s="10"/>
      <c r="L111" s="14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7"/>
      <c r="C112" s="10"/>
      <c r="D112" s="148" t="s">
        <v>110</v>
      </c>
      <c r="E112" s="149"/>
      <c r="F112" s="149"/>
      <c r="G112" s="149"/>
      <c r="H112" s="149"/>
      <c r="I112" s="149"/>
      <c r="J112" s="150">
        <f>J349</f>
        <v>0</v>
      </c>
      <c r="K112" s="10"/>
      <c r="L112" s="14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7"/>
      <c r="C113" s="10"/>
      <c r="D113" s="148" t="s">
        <v>111</v>
      </c>
      <c r="E113" s="149"/>
      <c r="F113" s="149"/>
      <c r="G113" s="149"/>
      <c r="H113" s="149"/>
      <c r="I113" s="149"/>
      <c r="J113" s="150">
        <f>J361</f>
        <v>0</v>
      </c>
      <c r="K113" s="10"/>
      <c r="L113" s="14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7"/>
      <c r="C114" s="10"/>
      <c r="D114" s="148" t="s">
        <v>112</v>
      </c>
      <c r="E114" s="149"/>
      <c r="F114" s="149"/>
      <c r="G114" s="149"/>
      <c r="H114" s="149"/>
      <c r="I114" s="149"/>
      <c r="J114" s="150">
        <f>J377</f>
        <v>0</v>
      </c>
      <c r="K114" s="10"/>
      <c r="L114" s="14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43"/>
      <c r="C115" s="9"/>
      <c r="D115" s="144" t="s">
        <v>113</v>
      </c>
      <c r="E115" s="145"/>
      <c r="F115" s="145"/>
      <c r="G115" s="145"/>
      <c r="H115" s="145"/>
      <c r="I115" s="145"/>
      <c r="J115" s="146">
        <f>J426</f>
        <v>0</v>
      </c>
      <c r="K115" s="9"/>
      <c r="L115" s="14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47"/>
      <c r="C116" s="10"/>
      <c r="D116" s="148" t="s">
        <v>114</v>
      </c>
      <c r="E116" s="149"/>
      <c r="F116" s="149"/>
      <c r="G116" s="149"/>
      <c r="H116" s="149"/>
      <c r="I116" s="149"/>
      <c r="J116" s="150">
        <f>J427</f>
        <v>0</v>
      </c>
      <c r="K116" s="10"/>
      <c r="L116" s="14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7"/>
      <c r="C117" s="10"/>
      <c r="D117" s="148" t="s">
        <v>115</v>
      </c>
      <c r="E117" s="149"/>
      <c r="F117" s="149"/>
      <c r="G117" s="149"/>
      <c r="H117" s="149"/>
      <c r="I117" s="149"/>
      <c r="J117" s="150">
        <f>J429</f>
        <v>0</v>
      </c>
      <c r="K117" s="10"/>
      <c r="L117" s="14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7"/>
      <c r="C118" s="10"/>
      <c r="D118" s="148" t="s">
        <v>116</v>
      </c>
      <c r="E118" s="149"/>
      <c r="F118" s="149"/>
      <c r="G118" s="149"/>
      <c r="H118" s="149"/>
      <c r="I118" s="149"/>
      <c r="J118" s="150">
        <f>J431</f>
        <v>0</v>
      </c>
      <c r="K118" s="10"/>
      <c r="L118" s="14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117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16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124" t="str">
        <f>E7</f>
        <v>MATEŘSKÁ ŠKOLA</v>
      </c>
      <c r="F128" s="31"/>
      <c r="G128" s="31"/>
      <c r="H128" s="31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" customFormat="1" ht="12" customHeight="1">
      <c r="B129" s="21"/>
      <c r="C129" s="31" t="s">
        <v>89</v>
      </c>
      <c r="L129" s="21"/>
    </row>
    <row r="130" s="2" customFormat="1" ht="16.5" customHeight="1">
      <c r="A130" s="37"/>
      <c r="B130" s="38"/>
      <c r="C130" s="37"/>
      <c r="D130" s="37"/>
      <c r="E130" s="124" t="s">
        <v>90</v>
      </c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91</v>
      </c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7"/>
      <c r="D132" s="37"/>
      <c r="E132" s="66" t="str">
        <f>E11</f>
        <v>23014 - MATEŘSKÁ ŠKOLA</v>
      </c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20</v>
      </c>
      <c r="D134" s="37"/>
      <c r="E134" s="37"/>
      <c r="F134" s="26" t="str">
        <f>F14</f>
        <v>Bezručova 801, Kolín II</v>
      </c>
      <c r="G134" s="37"/>
      <c r="H134" s="37"/>
      <c r="I134" s="31" t="s">
        <v>22</v>
      </c>
      <c r="J134" s="68" t="str">
        <f>IF(J14="","",J14)</f>
        <v>8. 3. 2023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40.05" customHeight="1">
      <c r="A136" s="37"/>
      <c r="B136" s="38"/>
      <c r="C136" s="31" t="s">
        <v>24</v>
      </c>
      <c r="D136" s="37"/>
      <c r="E136" s="37"/>
      <c r="F136" s="26" t="str">
        <f>E17</f>
        <v>Město Kolín, Karlovo nám. 78, Kolín I</v>
      </c>
      <c r="G136" s="37"/>
      <c r="H136" s="37"/>
      <c r="I136" s="31" t="s">
        <v>30</v>
      </c>
      <c r="J136" s="35" t="str">
        <f>E23</f>
        <v>AZ PROJECT spol. s r.o., Plynárenská 830, Kolín IV</v>
      </c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40.05" customHeight="1">
      <c r="A137" s="37"/>
      <c r="B137" s="38"/>
      <c r="C137" s="31" t="s">
        <v>28</v>
      </c>
      <c r="D137" s="37"/>
      <c r="E137" s="37"/>
      <c r="F137" s="26" t="str">
        <f>IF(E20="","",E20)</f>
        <v>Vyplň údaj</v>
      </c>
      <c r="G137" s="37"/>
      <c r="H137" s="37"/>
      <c r="I137" s="31" t="s">
        <v>35</v>
      </c>
      <c r="J137" s="35" t="str">
        <f>E26</f>
        <v>AZ PROJECT spol. s r.o., Plynárenská 830, Kolín IV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1" customFormat="1" ht="29.28" customHeight="1">
      <c r="A139" s="151"/>
      <c r="B139" s="152"/>
      <c r="C139" s="153" t="s">
        <v>118</v>
      </c>
      <c r="D139" s="154" t="s">
        <v>62</v>
      </c>
      <c r="E139" s="154" t="s">
        <v>58</v>
      </c>
      <c r="F139" s="154" t="s">
        <v>59</v>
      </c>
      <c r="G139" s="154" t="s">
        <v>119</v>
      </c>
      <c r="H139" s="154" t="s">
        <v>120</v>
      </c>
      <c r="I139" s="154" t="s">
        <v>121</v>
      </c>
      <c r="J139" s="154" t="s">
        <v>94</v>
      </c>
      <c r="K139" s="155" t="s">
        <v>122</v>
      </c>
      <c r="L139" s="156"/>
      <c r="M139" s="85" t="s">
        <v>1</v>
      </c>
      <c r="N139" s="86" t="s">
        <v>41</v>
      </c>
      <c r="O139" s="86" t="s">
        <v>123</v>
      </c>
      <c r="P139" s="86" t="s">
        <v>124</v>
      </c>
      <c r="Q139" s="86" t="s">
        <v>125</v>
      </c>
      <c r="R139" s="86" t="s">
        <v>126</v>
      </c>
      <c r="S139" s="86" t="s">
        <v>127</v>
      </c>
      <c r="T139" s="87" t="s">
        <v>128</v>
      </c>
      <c r="U139" s="15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/>
    </row>
    <row r="140" s="2" customFormat="1" ht="22.8" customHeight="1">
      <c r="A140" s="37"/>
      <c r="B140" s="38"/>
      <c r="C140" s="92" t="s">
        <v>129</v>
      </c>
      <c r="D140" s="37"/>
      <c r="E140" s="37"/>
      <c r="F140" s="37"/>
      <c r="G140" s="37"/>
      <c r="H140" s="37"/>
      <c r="I140" s="37"/>
      <c r="J140" s="157">
        <f>BK140</f>
        <v>0</v>
      </c>
      <c r="K140" s="37"/>
      <c r="L140" s="38"/>
      <c r="M140" s="88"/>
      <c r="N140" s="72"/>
      <c r="O140" s="89"/>
      <c r="P140" s="158">
        <f>P141+P226+P426</f>
        <v>0</v>
      </c>
      <c r="Q140" s="89"/>
      <c r="R140" s="158">
        <f>R141+R226+R426</f>
        <v>20.449355499999999</v>
      </c>
      <c r="S140" s="89"/>
      <c r="T140" s="159">
        <f>T141+T226+T426</f>
        <v>13.457287520000001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76</v>
      </c>
      <c r="AU140" s="18" t="s">
        <v>96</v>
      </c>
      <c r="BK140" s="160">
        <f>BK141+BK226+BK426</f>
        <v>0</v>
      </c>
    </row>
    <row r="141" s="12" customFormat="1" ht="25.92" customHeight="1">
      <c r="A141" s="12"/>
      <c r="B141" s="161"/>
      <c r="C141" s="12"/>
      <c r="D141" s="162" t="s">
        <v>76</v>
      </c>
      <c r="E141" s="163" t="s">
        <v>130</v>
      </c>
      <c r="F141" s="163" t="s">
        <v>131</v>
      </c>
      <c r="G141" s="12"/>
      <c r="H141" s="12"/>
      <c r="I141" s="164"/>
      <c r="J141" s="165">
        <f>BK141</f>
        <v>0</v>
      </c>
      <c r="K141" s="12"/>
      <c r="L141" s="161"/>
      <c r="M141" s="166"/>
      <c r="N141" s="167"/>
      <c r="O141" s="167"/>
      <c r="P141" s="168">
        <f>P142+P153+P181+P216+P224</f>
        <v>0</v>
      </c>
      <c r="Q141" s="167"/>
      <c r="R141" s="168">
        <f>R142+R153+R181+R216+R224</f>
        <v>4.2250806099999991</v>
      </c>
      <c r="S141" s="167"/>
      <c r="T141" s="169">
        <f>T142+T153+T181+T216+T224</f>
        <v>11.410268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2" t="s">
        <v>82</v>
      </c>
      <c r="AT141" s="170" t="s">
        <v>76</v>
      </c>
      <c r="AU141" s="170" t="s">
        <v>77</v>
      </c>
      <c r="AY141" s="162" t="s">
        <v>132</v>
      </c>
      <c r="BK141" s="171">
        <f>BK142+BK153+BK181+BK216+BK224</f>
        <v>0</v>
      </c>
    </row>
    <row r="142" s="12" customFormat="1" ht="22.8" customHeight="1">
      <c r="A142" s="12"/>
      <c r="B142" s="161"/>
      <c r="C142" s="12"/>
      <c r="D142" s="162" t="s">
        <v>76</v>
      </c>
      <c r="E142" s="172" t="s">
        <v>133</v>
      </c>
      <c r="F142" s="172" t="s">
        <v>134</v>
      </c>
      <c r="G142" s="12"/>
      <c r="H142" s="12"/>
      <c r="I142" s="164"/>
      <c r="J142" s="173">
        <f>BK142</f>
        <v>0</v>
      </c>
      <c r="K142" s="12"/>
      <c r="L142" s="161"/>
      <c r="M142" s="166"/>
      <c r="N142" s="167"/>
      <c r="O142" s="167"/>
      <c r="P142" s="168">
        <f>SUM(P143:P152)</f>
        <v>0</v>
      </c>
      <c r="Q142" s="167"/>
      <c r="R142" s="168">
        <f>SUM(R143:R152)</f>
        <v>0.72719234999999993</v>
      </c>
      <c r="S142" s="167"/>
      <c r="T142" s="169">
        <f>SUM(T143:T152)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2" t="s">
        <v>82</v>
      </c>
      <c r="AT142" s="170" t="s">
        <v>76</v>
      </c>
      <c r="AU142" s="170" t="s">
        <v>82</v>
      </c>
      <c r="AY142" s="162" t="s">
        <v>132</v>
      </c>
      <c r="BK142" s="171">
        <f>SUM(BK143:BK152)</f>
        <v>0</v>
      </c>
    </row>
    <row r="143" s="2" customFormat="1" ht="24.15" customHeight="1">
      <c r="A143" s="37"/>
      <c r="B143" s="174"/>
      <c r="C143" s="175" t="s">
        <v>82</v>
      </c>
      <c r="D143" s="175" t="s">
        <v>135</v>
      </c>
      <c r="E143" s="176" t="s">
        <v>136</v>
      </c>
      <c r="F143" s="177" t="s">
        <v>137</v>
      </c>
      <c r="G143" s="178" t="s">
        <v>138</v>
      </c>
      <c r="H143" s="179">
        <v>19</v>
      </c>
      <c r="I143" s="180"/>
      <c r="J143" s="181">
        <f>ROUND(I143*H143,2)</f>
        <v>0</v>
      </c>
      <c r="K143" s="177" t="s">
        <v>139</v>
      </c>
      <c r="L143" s="38"/>
      <c r="M143" s="182" t="s">
        <v>1</v>
      </c>
      <c r="N143" s="183" t="s">
        <v>42</v>
      </c>
      <c r="O143" s="76"/>
      <c r="P143" s="184">
        <f>O143*H143</f>
        <v>0</v>
      </c>
      <c r="Q143" s="184">
        <v>0.012619999999999999</v>
      </c>
      <c r="R143" s="184">
        <f>Q143*H143</f>
        <v>0.23977999999999999</v>
      </c>
      <c r="S143" s="184">
        <v>0</v>
      </c>
      <c r="T143" s="18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6" t="s">
        <v>140</v>
      </c>
      <c r="AT143" s="186" t="s">
        <v>135</v>
      </c>
      <c r="AU143" s="186" t="s">
        <v>84</v>
      </c>
      <c r="AY143" s="18" t="s">
        <v>132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8" t="s">
        <v>82</v>
      </c>
      <c r="BK143" s="187">
        <f>ROUND(I143*H143,2)</f>
        <v>0</v>
      </c>
      <c r="BL143" s="18" t="s">
        <v>140</v>
      </c>
      <c r="BM143" s="186" t="s">
        <v>141</v>
      </c>
    </row>
    <row r="144" s="2" customFormat="1" ht="33" customHeight="1">
      <c r="A144" s="37"/>
      <c r="B144" s="174"/>
      <c r="C144" s="175" t="s">
        <v>84</v>
      </c>
      <c r="D144" s="175" t="s">
        <v>135</v>
      </c>
      <c r="E144" s="176" t="s">
        <v>142</v>
      </c>
      <c r="F144" s="177" t="s">
        <v>143</v>
      </c>
      <c r="G144" s="178" t="s">
        <v>138</v>
      </c>
      <c r="H144" s="179">
        <v>2</v>
      </c>
      <c r="I144" s="180"/>
      <c r="J144" s="181">
        <f>ROUND(I144*H144,2)</f>
        <v>0</v>
      </c>
      <c r="K144" s="177" t="s">
        <v>139</v>
      </c>
      <c r="L144" s="38"/>
      <c r="M144" s="182" t="s">
        <v>1</v>
      </c>
      <c r="N144" s="183" t="s">
        <v>42</v>
      </c>
      <c r="O144" s="76"/>
      <c r="P144" s="184">
        <f>O144*H144</f>
        <v>0</v>
      </c>
      <c r="Q144" s="184">
        <v>0.048430000000000001</v>
      </c>
      <c r="R144" s="184">
        <f>Q144*H144</f>
        <v>0.096860000000000002</v>
      </c>
      <c r="S144" s="184">
        <v>0</v>
      </c>
      <c r="T144" s="18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6" t="s">
        <v>140</v>
      </c>
      <c r="AT144" s="186" t="s">
        <v>135</v>
      </c>
      <c r="AU144" s="186" t="s">
        <v>84</v>
      </c>
      <c r="AY144" s="18" t="s">
        <v>132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8" t="s">
        <v>82</v>
      </c>
      <c r="BK144" s="187">
        <f>ROUND(I144*H144,2)</f>
        <v>0</v>
      </c>
      <c r="BL144" s="18" t="s">
        <v>140</v>
      </c>
      <c r="BM144" s="186" t="s">
        <v>144</v>
      </c>
    </row>
    <row r="145" s="13" customFormat="1">
      <c r="A145" s="13"/>
      <c r="B145" s="188"/>
      <c r="C145" s="13"/>
      <c r="D145" s="189" t="s">
        <v>145</v>
      </c>
      <c r="E145" s="190" t="s">
        <v>1</v>
      </c>
      <c r="F145" s="191" t="s">
        <v>146</v>
      </c>
      <c r="G145" s="13"/>
      <c r="H145" s="192">
        <v>2</v>
      </c>
      <c r="I145" s="193"/>
      <c r="J145" s="13"/>
      <c r="K145" s="13"/>
      <c r="L145" s="188"/>
      <c r="M145" s="194"/>
      <c r="N145" s="195"/>
      <c r="O145" s="195"/>
      <c r="P145" s="195"/>
      <c r="Q145" s="195"/>
      <c r="R145" s="195"/>
      <c r="S145" s="195"/>
      <c r="T145" s="19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0" t="s">
        <v>145</v>
      </c>
      <c r="AU145" s="190" t="s">
        <v>84</v>
      </c>
      <c r="AV145" s="13" t="s">
        <v>84</v>
      </c>
      <c r="AW145" s="13" t="s">
        <v>34</v>
      </c>
      <c r="AX145" s="13" t="s">
        <v>82</v>
      </c>
      <c r="AY145" s="190" t="s">
        <v>132</v>
      </c>
    </row>
    <row r="146" s="2" customFormat="1" ht="24.15" customHeight="1">
      <c r="A146" s="37"/>
      <c r="B146" s="174"/>
      <c r="C146" s="175" t="s">
        <v>133</v>
      </c>
      <c r="D146" s="175" t="s">
        <v>135</v>
      </c>
      <c r="E146" s="176" t="s">
        <v>147</v>
      </c>
      <c r="F146" s="177" t="s">
        <v>148</v>
      </c>
      <c r="G146" s="178" t="s">
        <v>149</v>
      </c>
      <c r="H146" s="179">
        <v>0.025999999999999999</v>
      </c>
      <c r="I146" s="180"/>
      <c r="J146" s="181">
        <f>ROUND(I146*H146,2)</f>
        <v>0</v>
      </c>
      <c r="K146" s="177" t="s">
        <v>139</v>
      </c>
      <c r="L146" s="38"/>
      <c r="M146" s="182" t="s">
        <v>1</v>
      </c>
      <c r="N146" s="183" t="s">
        <v>42</v>
      </c>
      <c r="O146" s="76"/>
      <c r="P146" s="184">
        <f>O146*H146</f>
        <v>0</v>
      </c>
      <c r="Q146" s="184">
        <v>1.0900000000000001</v>
      </c>
      <c r="R146" s="184">
        <f>Q146*H146</f>
        <v>0.028340000000000001</v>
      </c>
      <c r="S146" s="184">
        <v>0</v>
      </c>
      <c r="T146" s="18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6" t="s">
        <v>140</v>
      </c>
      <c r="AT146" s="186" t="s">
        <v>135</v>
      </c>
      <c r="AU146" s="186" t="s">
        <v>84</v>
      </c>
      <c r="AY146" s="18" t="s">
        <v>132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8" t="s">
        <v>82</v>
      </c>
      <c r="BK146" s="187">
        <f>ROUND(I146*H146,2)</f>
        <v>0</v>
      </c>
      <c r="BL146" s="18" t="s">
        <v>140</v>
      </c>
      <c r="BM146" s="186" t="s">
        <v>150</v>
      </c>
    </row>
    <row r="147" s="13" customFormat="1">
      <c r="A147" s="13"/>
      <c r="B147" s="188"/>
      <c r="C147" s="13"/>
      <c r="D147" s="189" t="s">
        <v>145</v>
      </c>
      <c r="E147" s="190" t="s">
        <v>1</v>
      </c>
      <c r="F147" s="191" t="s">
        <v>151</v>
      </c>
      <c r="G147" s="13"/>
      <c r="H147" s="192">
        <v>0.025999999999999999</v>
      </c>
      <c r="I147" s="193"/>
      <c r="J147" s="13"/>
      <c r="K147" s="13"/>
      <c r="L147" s="188"/>
      <c r="M147" s="194"/>
      <c r="N147" s="195"/>
      <c r="O147" s="195"/>
      <c r="P147" s="195"/>
      <c r="Q147" s="195"/>
      <c r="R147" s="195"/>
      <c r="S147" s="195"/>
      <c r="T147" s="19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0" t="s">
        <v>145</v>
      </c>
      <c r="AU147" s="190" t="s">
        <v>84</v>
      </c>
      <c r="AV147" s="13" t="s">
        <v>84</v>
      </c>
      <c r="AW147" s="13" t="s">
        <v>34</v>
      </c>
      <c r="AX147" s="13" t="s">
        <v>82</v>
      </c>
      <c r="AY147" s="190" t="s">
        <v>132</v>
      </c>
    </row>
    <row r="148" s="2" customFormat="1" ht="24.15" customHeight="1">
      <c r="A148" s="37"/>
      <c r="B148" s="174"/>
      <c r="C148" s="175" t="s">
        <v>140</v>
      </c>
      <c r="D148" s="175" t="s">
        <v>135</v>
      </c>
      <c r="E148" s="176" t="s">
        <v>152</v>
      </c>
      <c r="F148" s="177" t="s">
        <v>153</v>
      </c>
      <c r="G148" s="178" t="s">
        <v>138</v>
      </c>
      <c r="H148" s="179">
        <v>13</v>
      </c>
      <c r="I148" s="180"/>
      <c r="J148" s="181">
        <f>ROUND(I148*H148,2)</f>
        <v>0</v>
      </c>
      <c r="K148" s="177" t="s">
        <v>139</v>
      </c>
      <c r="L148" s="38"/>
      <c r="M148" s="182" t="s">
        <v>1</v>
      </c>
      <c r="N148" s="183" t="s">
        <v>42</v>
      </c>
      <c r="O148" s="76"/>
      <c r="P148" s="184">
        <f>O148*H148</f>
        <v>0</v>
      </c>
      <c r="Q148" s="184">
        <v>0.0056499999999999996</v>
      </c>
      <c r="R148" s="184">
        <f>Q148*H148</f>
        <v>0.073450000000000001</v>
      </c>
      <c r="S148" s="184">
        <v>0</v>
      </c>
      <c r="T148" s="18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6" t="s">
        <v>140</v>
      </c>
      <c r="AT148" s="186" t="s">
        <v>135</v>
      </c>
      <c r="AU148" s="186" t="s">
        <v>84</v>
      </c>
      <c r="AY148" s="18" t="s">
        <v>132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8" t="s">
        <v>82</v>
      </c>
      <c r="BK148" s="187">
        <f>ROUND(I148*H148,2)</f>
        <v>0</v>
      </c>
      <c r="BL148" s="18" t="s">
        <v>140</v>
      </c>
      <c r="BM148" s="186" t="s">
        <v>154</v>
      </c>
    </row>
    <row r="149" s="2" customFormat="1" ht="24.15" customHeight="1">
      <c r="A149" s="37"/>
      <c r="B149" s="174"/>
      <c r="C149" s="175" t="s">
        <v>155</v>
      </c>
      <c r="D149" s="175" t="s">
        <v>135</v>
      </c>
      <c r="E149" s="176" t="s">
        <v>156</v>
      </c>
      <c r="F149" s="177" t="s">
        <v>157</v>
      </c>
      <c r="G149" s="178" t="s">
        <v>158</v>
      </c>
      <c r="H149" s="179">
        <v>0.76500000000000001</v>
      </c>
      <c r="I149" s="180"/>
      <c r="J149" s="181">
        <f>ROUND(I149*H149,2)</f>
        <v>0</v>
      </c>
      <c r="K149" s="177" t="s">
        <v>139</v>
      </c>
      <c r="L149" s="38"/>
      <c r="M149" s="182" t="s">
        <v>1</v>
      </c>
      <c r="N149" s="183" t="s">
        <v>42</v>
      </c>
      <c r="O149" s="76"/>
      <c r="P149" s="184">
        <f>O149*H149</f>
        <v>0</v>
      </c>
      <c r="Q149" s="184">
        <v>0.12335</v>
      </c>
      <c r="R149" s="184">
        <f>Q149*H149</f>
        <v>0.094362750000000009</v>
      </c>
      <c r="S149" s="184">
        <v>0</v>
      </c>
      <c r="T149" s="18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6" t="s">
        <v>140</v>
      </c>
      <c r="AT149" s="186" t="s">
        <v>135</v>
      </c>
      <c r="AU149" s="186" t="s">
        <v>84</v>
      </c>
      <c r="AY149" s="18" t="s">
        <v>132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8" t="s">
        <v>82</v>
      </c>
      <c r="BK149" s="187">
        <f>ROUND(I149*H149,2)</f>
        <v>0</v>
      </c>
      <c r="BL149" s="18" t="s">
        <v>140</v>
      </c>
      <c r="BM149" s="186" t="s">
        <v>159</v>
      </c>
    </row>
    <row r="150" s="13" customFormat="1">
      <c r="A150" s="13"/>
      <c r="B150" s="188"/>
      <c r="C150" s="13"/>
      <c r="D150" s="189" t="s">
        <v>145</v>
      </c>
      <c r="E150" s="190" t="s">
        <v>1</v>
      </c>
      <c r="F150" s="191" t="s">
        <v>160</v>
      </c>
      <c r="G150" s="13"/>
      <c r="H150" s="192">
        <v>0.76500000000000001</v>
      </c>
      <c r="I150" s="193"/>
      <c r="J150" s="13"/>
      <c r="K150" s="13"/>
      <c r="L150" s="188"/>
      <c r="M150" s="194"/>
      <c r="N150" s="195"/>
      <c r="O150" s="195"/>
      <c r="P150" s="195"/>
      <c r="Q150" s="195"/>
      <c r="R150" s="195"/>
      <c r="S150" s="195"/>
      <c r="T150" s="19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0" t="s">
        <v>145</v>
      </c>
      <c r="AU150" s="190" t="s">
        <v>84</v>
      </c>
      <c r="AV150" s="13" t="s">
        <v>84</v>
      </c>
      <c r="AW150" s="13" t="s">
        <v>34</v>
      </c>
      <c r="AX150" s="13" t="s">
        <v>82</v>
      </c>
      <c r="AY150" s="190" t="s">
        <v>132</v>
      </c>
    </row>
    <row r="151" s="2" customFormat="1" ht="24.15" customHeight="1">
      <c r="A151" s="37"/>
      <c r="B151" s="174"/>
      <c r="C151" s="175" t="s">
        <v>161</v>
      </c>
      <c r="D151" s="175" t="s">
        <v>135</v>
      </c>
      <c r="E151" s="176" t="s">
        <v>162</v>
      </c>
      <c r="F151" s="177" t="s">
        <v>163</v>
      </c>
      <c r="G151" s="178" t="s">
        <v>158</v>
      </c>
      <c r="H151" s="179">
        <v>1.5760000000000001</v>
      </c>
      <c r="I151" s="180"/>
      <c r="J151" s="181">
        <f>ROUND(I151*H151,2)</f>
        <v>0</v>
      </c>
      <c r="K151" s="177" t="s">
        <v>139</v>
      </c>
      <c r="L151" s="38"/>
      <c r="M151" s="182" t="s">
        <v>1</v>
      </c>
      <c r="N151" s="183" t="s">
        <v>42</v>
      </c>
      <c r="O151" s="76"/>
      <c r="P151" s="184">
        <f>O151*H151</f>
        <v>0</v>
      </c>
      <c r="Q151" s="184">
        <v>0.12335</v>
      </c>
      <c r="R151" s="184">
        <f>Q151*H151</f>
        <v>0.19439960000000001</v>
      </c>
      <c r="S151" s="184">
        <v>0</v>
      </c>
      <c r="T151" s="18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6" t="s">
        <v>140</v>
      </c>
      <c r="AT151" s="186" t="s">
        <v>135</v>
      </c>
      <c r="AU151" s="186" t="s">
        <v>84</v>
      </c>
      <c r="AY151" s="18" t="s">
        <v>132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8" t="s">
        <v>82</v>
      </c>
      <c r="BK151" s="187">
        <f>ROUND(I151*H151,2)</f>
        <v>0</v>
      </c>
      <c r="BL151" s="18" t="s">
        <v>140</v>
      </c>
      <c r="BM151" s="186" t="s">
        <v>164</v>
      </c>
    </row>
    <row r="152" s="13" customFormat="1">
      <c r="A152" s="13"/>
      <c r="B152" s="188"/>
      <c r="C152" s="13"/>
      <c r="D152" s="189" t="s">
        <v>145</v>
      </c>
      <c r="E152" s="190" t="s">
        <v>1</v>
      </c>
      <c r="F152" s="191" t="s">
        <v>165</v>
      </c>
      <c r="G152" s="13"/>
      <c r="H152" s="192">
        <v>1.5760000000000001</v>
      </c>
      <c r="I152" s="193"/>
      <c r="J152" s="13"/>
      <c r="K152" s="13"/>
      <c r="L152" s="188"/>
      <c r="M152" s="194"/>
      <c r="N152" s="195"/>
      <c r="O152" s="195"/>
      <c r="P152" s="195"/>
      <c r="Q152" s="195"/>
      <c r="R152" s="195"/>
      <c r="S152" s="195"/>
      <c r="T152" s="19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0" t="s">
        <v>145</v>
      </c>
      <c r="AU152" s="190" t="s">
        <v>84</v>
      </c>
      <c r="AV152" s="13" t="s">
        <v>84</v>
      </c>
      <c r="AW152" s="13" t="s">
        <v>34</v>
      </c>
      <c r="AX152" s="13" t="s">
        <v>82</v>
      </c>
      <c r="AY152" s="190" t="s">
        <v>132</v>
      </c>
    </row>
    <row r="153" s="12" customFormat="1" ht="22.8" customHeight="1">
      <c r="A153" s="12"/>
      <c r="B153" s="161"/>
      <c r="C153" s="12"/>
      <c r="D153" s="162" t="s">
        <v>76</v>
      </c>
      <c r="E153" s="172" t="s">
        <v>161</v>
      </c>
      <c r="F153" s="172" t="s">
        <v>166</v>
      </c>
      <c r="G153" s="12"/>
      <c r="H153" s="12"/>
      <c r="I153" s="164"/>
      <c r="J153" s="173">
        <f>BK153</f>
        <v>0</v>
      </c>
      <c r="K153" s="12"/>
      <c r="L153" s="161"/>
      <c r="M153" s="166"/>
      <c r="N153" s="167"/>
      <c r="O153" s="167"/>
      <c r="P153" s="168">
        <f>SUM(P154:P180)</f>
        <v>0</v>
      </c>
      <c r="Q153" s="167"/>
      <c r="R153" s="168">
        <f>SUM(R154:R180)</f>
        <v>3.4961207599999997</v>
      </c>
      <c r="S153" s="167"/>
      <c r="T153" s="169">
        <f>SUM(T154:T180)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2" t="s">
        <v>82</v>
      </c>
      <c r="AT153" s="170" t="s">
        <v>76</v>
      </c>
      <c r="AU153" s="170" t="s">
        <v>82</v>
      </c>
      <c r="AY153" s="162" t="s">
        <v>132</v>
      </c>
      <c r="BK153" s="171">
        <f>SUM(BK154:BK180)</f>
        <v>0</v>
      </c>
    </row>
    <row r="154" s="2" customFormat="1" ht="21.75" customHeight="1">
      <c r="A154" s="37"/>
      <c r="B154" s="174"/>
      <c r="C154" s="175" t="s">
        <v>167</v>
      </c>
      <c r="D154" s="175" t="s">
        <v>135</v>
      </c>
      <c r="E154" s="176" t="s">
        <v>168</v>
      </c>
      <c r="F154" s="177" t="s">
        <v>169</v>
      </c>
      <c r="G154" s="178" t="s">
        <v>158</v>
      </c>
      <c r="H154" s="179">
        <v>3.2999999999999998</v>
      </c>
      <c r="I154" s="180"/>
      <c r="J154" s="181">
        <f>ROUND(I154*H154,2)</f>
        <v>0</v>
      </c>
      <c r="K154" s="177" t="s">
        <v>139</v>
      </c>
      <c r="L154" s="38"/>
      <c r="M154" s="182" t="s">
        <v>1</v>
      </c>
      <c r="N154" s="183" t="s">
        <v>42</v>
      </c>
      <c r="O154" s="76"/>
      <c r="P154" s="184">
        <f>O154*H154</f>
        <v>0</v>
      </c>
      <c r="Q154" s="184">
        <v>0.040629999999999999</v>
      </c>
      <c r="R154" s="184">
        <f>Q154*H154</f>
        <v>0.134079</v>
      </c>
      <c r="S154" s="184">
        <v>0</v>
      </c>
      <c r="T154" s="18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6" t="s">
        <v>140</v>
      </c>
      <c r="AT154" s="186" t="s">
        <v>135</v>
      </c>
      <c r="AU154" s="186" t="s">
        <v>84</v>
      </c>
      <c r="AY154" s="18" t="s">
        <v>132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8" t="s">
        <v>82</v>
      </c>
      <c r="BK154" s="187">
        <f>ROUND(I154*H154,2)</f>
        <v>0</v>
      </c>
      <c r="BL154" s="18" t="s">
        <v>140</v>
      </c>
      <c r="BM154" s="186" t="s">
        <v>170</v>
      </c>
    </row>
    <row r="155" s="13" customFormat="1">
      <c r="A155" s="13"/>
      <c r="B155" s="188"/>
      <c r="C155" s="13"/>
      <c r="D155" s="189" t="s">
        <v>145</v>
      </c>
      <c r="E155" s="190" t="s">
        <v>1</v>
      </c>
      <c r="F155" s="191" t="s">
        <v>171</v>
      </c>
      <c r="G155" s="13"/>
      <c r="H155" s="192">
        <v>3.2999999999999998</v>
      </c>
      <c r="I155" s="193"/>
      <c r="J155" s="13"/>
      <c r="K155" s="13"/>
      <c r="L155" s="188"/>
      <c r="M155" s="194"/>
      <c r="N155" s="195"/>
      <c r="O155" s="195"/>
      <c r="P155" s="195"/>
      <c r="Q155" s="195"/>
      <c r="R155" s="195"/>
      <c r="S155" s="195"/>
      <c r="T155" s="19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0" t="s">
        <v>145</v>
      </c>
      <c r="AU155" s="190" t="s">
        <v>84</v>
      </c>
      <c r="AV155" s="13" t="s">
        <v>84</v>
      </c>
      <c r="AW155" s="13" t="s">
        <v>34</v>
      </c>
      <c r="AX155" s="13" t="s">
        <v>82</v>
      </c>
      <c r="AY155" s="190" t="s">
        <v>132</v>
      </c>
    </row>
    <row r="156" s="2" customFormat="1" ht="24.15" customHeight="1">
      <c r="A156" s="37"/>
      <c r="B156" s="174"/>
      <c r="C156" s="175" t="s">
        <v>172</v>
      </c>
      <c r="D156" s="175" t="s">
        <v>135</v>
      </c>
      <c r="E156" s="176" t="s">
        <v>173</v>
      </c>
      <c r="F156" s="177" t="s">
        <v>174</v>
      </c>
      <c r="G156" s="178" t="s">
        <v>138</v>
      </c>
      <c r="H156" s="179">
        <v>4</v>
      </c>
      <c r="I156" s="180"/>
      <c r="J156" s="181">
        <f>ROUND(I156*H156,2)</f>
        <v>0</v>
      </c>
      <c r="K156" s="177" t="s">
        <v>139</v>
      </c>
      <c r="L156" s="38"/>
      <c r="M156" s="182" t="s">
        <v>1</v>
      </c>
      <c r="N156" s="183" t="s">
        <v>42</v>
      </c>
      <c r="O156" s="76"/>
      <c r="P156" s="184">
        <f>O156*H156</f>
        <v>0</v>
      </c>
      <c r="Q156" s="184">
        <v>0.0035999999999999999</v>
      </c>
      <c r="R156" s="184">
        <f>Q156*H156</f>
        <v>0.0144</v>
      </c>
      <c r="S156" s="184">
        <v>0</v>
      </c>
      <c r="T156" s="18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6" t="s">
        <v>140</v>
      </c>
      <c r="AT156" s="186" t="s">
        <v>135</v>
      </c>
      <c r="AU156" s="186" t="s">
        <v>84</v>
      </c>
      <c r="AY156" s="18" t="s">
        <v>132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8" t="s">
        <v>82</v>
      </c>
      <c r="BK156" s="187">
        <f>ROUND(I156*H156,2)</f>
        <v>0</v>
      </c>
      <c r="BL156" s="18" t="s">
        <v>140</v>
      </c>
      <c r="BM156" s="186" t="s">
        <v>175</v>
      </c>
    </row>
    <row r="157" s="13" customFormat="1">
      <c r="A157" s="13"/>
      <c r="B157" s="188"/>
      <c r="C157" s="13"/>
      <c r="D157" s="189" t="s">
        <v>145</v>
      </c>
      <c r="E157" s="190" t="s">
        <v>1</v>
      </c>
      <c r="F157" s="191" t="s">
        <v>176</v>
      </c>
      <c r="G157" s="13"/>
      <c r="H157" s="192">
        <v>4</v>
      </c>
      <c r="I157" s="193"/>
      <c r="J157" s="13"/>
      <c r="K157" s="13"/>
      <c r="L157" s="188"/>
      <c r="M157" s="194"/>
      <c r="N157" s="195"/>
      <c r="O157" s="195"/>
      <c r="P157" s="195"/>
      <c r="Q157" s="195"/>
      <c r="R157" s="195"/>
      <c r="S157" s="195"/>
      <c r="T157" s="19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0" t="s">
        <v>145</v>
      </c>
      <c r="AU157" s="190" t="s">
        <v>84</v>
      </c>
      <c r="AV157" s="13" t="s">
        <v>84</v>
      </c>
      <c r="AW157" s="13" t="s">
        <v>34</v>
      </c>
      <c r="AX157" s="13" t="s">
        <v>82</v>
      </c>
      <c r="AY157" s="190" t="s">
        <v>132</v>
      </c>
    </row>
    <row r="158" s="2" customFormat="1" ht="24.15" customHeight="1">
      <c r="A158" s="37"/>
      <c r="B158" s="174"/>
      <c r="C158" s="175" t="s">
        <v>177</v>
      </c>
      <c r="D158" s="175" t="s">
        <v>135</v>
      </c>
      <c r="E158" s="176" t="s">
        <v>178</v>
      </c>
      <c r="F158" s="177" t="s">
        <v>179</v>
      </c>
      <c r="G158" s="178" t="s">
        <v>158</v>
      </c>
      <c r="H158" s="179">
        <v>86.799999999999997</v>
      </c>
      <c r="I158" s="180"/>
      <c r="J158" s="181">
        <f>ROUND(I158*H158,2)</f>
        <v>0</v>
      </c>
      <c r="K158" s="177" t="s">
        <v>139</v>
      </c>
      <c r="L158" s="38"/>
      <c r="M158" s="182" t="s">
        <v>1</v>
      </c>
      <c r="N158" s="183" t="s">
        <v>42</v>
      </c>
      <c r="O158" s="76"/>
      <c r="P158" s="184">
        <f>O158*H158</f>
        <v>0</v>
      </c>
      <c r="Q158" s="184">
        <v>0.017330000000000002</v>
      </c>
      <c r="R158" s="184">
        <f>Q158*H158</f>
        <v>1.5042440000000001</v>
      </c>
      <c r="S158" s="184">
        <v>0</v>
      </c>
      <c r="T158" s="18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6" t="s">
        <v>140</v>
      </c>
      <c r="AT158" s="186" t="s">
        <v>135</v>
      </c>
      <c r="AU158" s="186" t="s">
        <v>84</v>
      </c>
      <c r="AY158" s="18" t="s">
        <v>132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8" t="s">
        <v>82</v>
      </c>
      <c r="BK158" s="187">
        <f>ROUND(I158*H158,2)</f>
        <v>0</v>
      </c>
      <c r="BL158" s="18" t="s">
        <v>140</v>
      </c>
      <c r="BM158" s="186" t="s">
        <v>180</v>
      </c>
    </row>
    <row r="159" s="13" customFormat="1">
      <c r="A159" s="13"/>
      <c r="B159" s="188"/>
      <c r="C159" s="13"/>
      <c r="D159" s="189" t="s">
        <v>145</v>
      </c>
      <c r="E159" s="190" t="s">
        <v>1</v>
      </c>
      <c r="F159" s="191" t="s">
        <v>181</v>
      </c>
      <c r="G159" s="13"/>
      <c r="H159" s="192">
        <v>86.799999999999997</v>
      </c>
      <c r="I159" s="193"/>
      <c r="J159" s="13"/>
      <c r="K159" s="13"/>
      <c r="L159" s="188"/>
      <c r="M159" s="194"/>
      <c r="N159" s="195"/>
      <c r="O159" s="195"/>
      <c r="P159" s="195"/>
      <c r="Q159" s="195"/>
      <c r="R159" s="195"/>
      <c r="S159" s="195"/>
      <c r="T159" s="19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0" t="s">
        <v>145</v>
      </c>
      <c r="AU159" s="190" t="s">
        <v>84</v>
      </c>
      <c r="AV159" s="13" t="s">
        <v>84</v>
      </c>
      <c r="AW159" s="13" t="s">
        <v>34</v>
      </c>
      <c r="AX159" s="13" t="s">
        <v>82</v>
      </c>
      <c r="AY159" s="190" t="s">
        <v>132</v>
      </c>
    </row>
    <row r="160" s="2" customFormat="1" ht="37.8" customHeight="1">
      <c r="A160" s="37"/>
      <c r="B160" s="174"/>
      <c r="C160" s="175" t="s">
        <v>182</v>
      </c>
      <c r="D160" s="175" t="s">
        <v>135</v>
      </c>
      <c r="E160" s="176" t="s">
        <v>183</v>
      </c>
      <c r="F160" s="177" t="s">
        <v>184</v>
      </c>
      <c r="G160" s="178" t="s">
        <v>158</v>
      </c>
      <c r="H160" s="179">
        <v>5</v>
      </c>
      <c r="I160" s="180"/>
      <c r="J160" s="181">
        <f>ROUND(I160*H160,2)</f>
        <v>0</v>
      </c>
      <c r="K160" s="177" t="s">
        <v>1</v>
      </c>
      <c r="L160" s="38"/>
      <c r="M160" s="182" t="s">
        <v>1</v>
      </c>
      <c r="N160" s="183" t="s">
        <v>42</v>
      </c>
      <c r="O160" s="76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6" t="s">
        <v>140</v>
      </c>
      <c r="AT160" s="186" t="s">
        <v>135</v>
      </c>
      <c r="AU160" s="186" t="s">
        <v>84</v>
      </c>
      <c r="AY160" s="18" t="s">
        <v>132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8" t="s">
        <v>82</v>
      </c>
      <c r="BK160" s="187">
        <f>ROUND(I160*H160,2)</f>
        <v>0</v>
      </c>
      <c r="BL160" s="18" t="s">
        <v>140</v>
      </c>
      <c r="BM160" s="186" t="s">
        <v>185</v>
      </c>
    </row>
    <row r="161" s="2" customFormat="1" ht="21.75" customHeight="1">
      <c r="A161" s="37"/>
      <c r="B161" s="174"/>
      <c r="C161" s="175" t="s">
        <v>186</v>
      </c>
      <c r="D161" s="175" t="s">
        <v>135</v>
      </c>
      <c r="E161" s="176" t="s">
        <v>187</v>
      </c>
      <c r="F161" s="177" t="s">
        <v>188</v>
      </c>
      <c r="G161" s="178" t="s">
        <v>158</v>
      </c>
      <c r="H161" s="179">
        <v>13.6</v>
      </c>
      <c r="I161" s="180"/>
      <c r="J161" s="181">
        <f>ROUND(I161*H161,2)</f>
        <v>0</v>
      </c>
      <c r="K161" s="177" t="s">
        <v>139</v>
      </c>
      <c r="L161" s="38"/>
      <c r="M161" s="182" t="s">
        <v>1</v>
      </c>
      <c r="N161" s="183" t="s">
        <v>42</v>
      </c>
      <c r="O161" s="76"/>
      <c r="P161" s="184">
        <f>O161*H161</f>
        <v>0</v>
      </c>
      <c r="Q161" s="184">
        <v>0.040629999999999999</v>
      </c>
      <c r="R161" s="184">
        <f>Q161*H161</f>
        <v>0.55256799999999995</v>
      </c>
      <c r="S161" s="184">
        <v>0</v>
      </c>
      <c r="T161" s="18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6" t="s">
        <v>140</v>
      </c>
      <c r="AT161" s="186" t="s">
        <v>135</v>
      </c>
      <c r="AU161" s="186" t="s">
        <v>84</v>
      </c>
      <c r="AY161" s="18" t="s">
        <v>132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8" t="s">
        <v>82</v>
      </c>
      <c r="BK161" s="187">
        <f>ROUND(I161*H161,2)</f>
        <v>0</v>
      </c>
      <c r="BL161" s="18" t="s">
        <v>140</v>
      </c>
      <c r="BM161" s="186" t="s">
        <v>189</v>
      </c>
    </row>
    <row r="162" s="13" customFormat="1">
      <c r="A162" s="13"/>
      <c r="B162" s="188"/>
      <c r="C162" s="13"/>
      <c r="D162" s="189" t="s">
        <v>145</v>
      </c>
      <c r="E162" s="190" t="s">
        <v>1</v>
      </c>
      <c r="F162" s="191" t="s">
        <v>190</v>
      </c>
      <c r="G162" s="13"/>
      <c r="H162" s="192">
        <v>11.1</v>
      </c>
      <c r="I162" s="193"/>
      <c r="J162" s="13"/>
      <c r="K162" s="13"/>
      <c r="L162" s="188"/>
      <c r="M162" s="194"/>
      <c r="N162" s="195"/>
      <c r="O162" s="195"/>
      <c r="P162" s="195"/>
      <c r="Q162" s="195"/>
      <c r="R162" s="195"/>
      <c r="S162" s="195"/>
      <c r="T162" s="19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0" t="s">
        <v>145</v>
      </c>
      <c r="AU162" s="190" t="s">
        <v>84</v>
      </c>
      <c r="AV162" s="13" t="s">
        <v>84</v>
      </c>
      <c r="AW162" s="13" t="s">
        <v>34</v>
      </c>
      <c r="AX162" s="13" t="s">
        <v>77</v>
      </c>
      <c r="AY162" s="190" t="s">
        <v>132</v>
      </c>
    </row>
    <row r="163" s="13" customFormat="1">
      <c r="A163" s="13"/>
      <c r="B163" s="188"/>
      <c r="C163" s="13"/>
      <c r="D163" s="189" t="s">
        <v>145</v>
      </c>
      <c r="E163" s="190" t="s">
        <v>1</v>
      </c>
      <c r="F163" s="191" t="s">
        <v>191</v>
      </c>
      <c r="G163" s="13"/>
      <c r="H163" s="192">
        <v>2.5</v>
      </c>
      <c r="I163" s="193"/>
      <c r="J163" s="13"/>
      <c r="K163" s="13"/>
      <c r="L163" s="188"/>
      <c r="M163" s="194"/>
      <c r="N163" s="195"/>
      <c r="O163" s="195"/>
      <c r="P163" s="195"/>
      <c r="Q163" s="195"/>
      <c r="R163" s="195"/>
      <c r="S163" s="195"/>
      <c r="T163" s="19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0" t="s">
        <v>145</v>
      </c>
      <c r="AU163" s="190" t="s">
        <v>84</v>
      </c>
      <c r="AV163" s="13" t="s">
        <v>84</v>
      </c>
      <c r="AW163" s="13" t="s">
        <v>34</v>
      </c>
      <c r="AX163" s="13" t="s">
        <v>77</v>
      </c>
      <c r="AY163" s="190" t="s">
        <v>132</v>
      </c>
    </row>
    <row r="164" s="14" customFormat="1">
      <c r="A164" s="14"/>
      <c r="B164" s="197"/>
      <c r="C164" s="14"/>
      <c r="D164" s="189" t="s">
        <v>145</v>
      </c>
      <c r="E164" s="198" t="s">
        <v>1</v>
      </c>
      <c r="F164" s="199" t="s">
        <v>192</v>
      </c>
      <c r="G164" s="14"/>
      <c r="H164" s="200">
        <v>13.6</v>
      </c>
      <c r="I164" s="201"/>
      <c r="J164" s="14"/>
      <c r="K164" s="14"/>
      <c r="L164" s="197"/>
      <c r="M164" s="202"/>
      <c r="N164" s="203"/>
      <c r="O164" s="203"/>
      <c r="P164" s="203"/>
      <c r="Q164" s="203"/>
      <c r="R164" s="203"/>
      <c r="S164" s="203"/>
      <c r="T164" s="20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8" t="s">
        <v>145</v>
      </c>
      <c r="AU164" s="198" t="s">
        <v>84</v>
      </c>
      <c r="AV164" s="14" t="s">
        <v>140</v>
      </c>
      <c r="AW164" s="14" t="s">
        <v>34</v>
      </c>
      <c r="AX164" s="14" t="s">
        <v>82</v>
      </c>
      <c r="AY164" s="198" t="s">
        <v>132</v>
      </c>
    </row>
    <row r="165" s="2" customFormat="1" ht="24.15" customHeight="1">
      <c r="A165" s="37"/>
      <c r="B165" s="174"/>
      <c r="C165" s="175" t="s">
        <v>193</v>
      </c>
      <c r="D165" s="175" t="s">
        <v>135</v>
      </c>
      <c r="E165" s="176" t="s">
        <v>194</v>
      </c>
      <c r="F165" s="177" t="s">
        <v>195</v>
      </c>
      <c r="G165" s="178" t="s">
        <v>158</v>
      </c>
      <c r="H165" s="179">
        <v>8.2799999999999994</v>
      </c>
      <c r="I165" s="180"/>
      <c r="J165" s="181">
        <f>ROUND(I165*H165,2)</f>
        <v>0</v>
      </c>
      <c r="K165" s="177" t="s">
        <v>139</v>
      </c>
      <c r="L165" s="38"/>
      <c r="M165" s="182" t="s">
        <v>1</v>
      </c>
      <c r="N165" s="183" t="s">
        <v>42</v>
      </c>
      <c r="O165" s="76"/>
      <c r="P165" s="184">
        <f>O165*H165</f>
        <v>0</v>
      </c>
      <c r="Q165" s="184">
        <v>0.040629999999999999</v>
      </c>
      <c r="R165" s="184">
        <f>Q165*H165</f>
        <v>0.33641639999999995</v>
      </c>
      <c r="S165" s="184">
        <v>0</v>
      </c>
      <c r="T165" s="18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6" t="s">
        <v>140</v>
      </c>
      <c r="AT165" s="186" t="s">
        <v>135</v>
      </c>
      <c r="AU165" s="186" t="s">
        <v>84</v>
      </c>
      <c r="AY165" s="18" t="s">
        <v>132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8" t="s">
        <v>82</v>
      </c>
      <c r="BK165" s="187">
        <f>ROUND(I165*H165,2)</f>
        <v>0</v>
      </c>
      <c r="BL165" s="18" t="s">
        <v>140</v>
      </c>
      <c r="BM165" s="186" t="s">
        <v>196</v>
      </c>
    </row>
    <row r="166" s="13" customFormat="1">
      <c r="A166" s="13"/>
      <c r="B166" s="188"/>
      <c r="C166" s="13"/>
      <c r="D166" s="189" t="s">
        <v>145</v>
      </c>
      <c r="E166" s="190" t="s">
        <v>1</v>
      </c>
      <c r="F166" s="191" t="s">
        <v>197</v>
      </c>
      <c r="G166" s="13"/>
      <c r="H166" s="192">
        <v>8.2799999999999994</v>
      </c>
      <c r="I166" s="193"/>
      <c r="J166" s="13"/>
      <c r="K166" s="13"/>
      <c r="L166" s="188"/>
      <c r="M166" s="194"/>
      <c r="N166" s="195"/>
      <c r="O166" s="195"/>
      <c r="P166" s="195"/>
      <c r="Q166" s="195"/>
      <c r="R166" s="195"/>
      <c r="S166" s="195"/>
      <c r="T166" s="19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0" t="s">
        <v>145</v>
      </c>
      <c r="AU166" s="190" t="s">
        <v>84</v>
      </c>
      <c r="AV166" s="13" t="s">
        <v>84</v>
      </c>
      <c r="AW166" s="13" t="s">
        <v>34</v>
      </c>
      <c r="AX166" s="13" t="s">
        <v>82</v>
      </c>
      <c r="AY166" s="190" t="s">
        <v>132</v>
      </c>
    </row>
    <row r="167" s="2" customFormat="1" ht="24.15" customHeight="1">
      <c r="A167" s="37"/>
      <c r="B167" s="174"/>
      <c r="C167" s="175" t="s">
        <v>198</v>
      </c>
      <c r="D167" s="175" t="s">
        <v>135</v>
      </c>
      <c r="E167" s="176" t="s">
        <v>199</v>
      </c>
      <c r="F167" s="177" t="s">
        <v>200</v>
      </c>
      <c r="G167" s="178" t="s">
        <v>138</v>
      </c>
      <c r="H167" s="179">
        <v>66</v>
      </c>
      <c r="I167" s="180"/>
      <c r="J167" s="181">
        <f>ROUND(I167*H167,2)</f>
        <v>0</v>
      </c>
      <c r="K167" s="177" t="s">
        <v>139</v>
      </c>
      <c r="L167" s="38"/>
      <c r="M167" s="182" t="s">
        <v>1</v>
      </c>
      <c r="N167" s="183" t="s">
        <v>42</v>
      </c>
      <c r="O167" s="76"/>
      <c r="P167" s="184">
        <f>O167*H167</f>
        <v>0</v>
      </c>
      <c r="Q167" s="184">
        <v>0.0036600000000000001</v>
      </c>
      <c r="R167" s="184">
        <f>Q167*H167</f>
        <v>0.24156</v>
      </c>
      <c r="S167" s="184">
        <v>0</v>
      </c>
      <c r="T167" s="18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6" t="s">
        <v>140</v>
      </c>
      <c r="AT167" s="186" t="s">
        <v>135</v>
      </c>
      <c r="AU167" s="186" t="s">
        <v>84</v>
      </c>
      <c r="AY167" s="18" t="s">
        <v>132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8" t="s">
        <v>82</v>
      </c>
      <c r="BK167" s="187">
        <f>ROUND(I167*H167,2)</f>
        <v>0</v>
      </c>
      <c r="BL167" s="18" t="s">
        <v>140</v>
      </c>
      <c r="BM167" s="186" t="s">
        <v>201</v>
      </c>
    </row>
    <row r="168" s="13" customFormat="1">
      <c r="A168" s="13"/>
      <c r="B168" s="188"/>
      <c r="C168" s="13"/>
      <c r="D168" s="189" t="s">
        <v>145</v>
      </c>
      <c r="E168" s="190" t="s">
        <v>1</v>
      </c>
      <c r="F168" s="191" t="s">
        <v>202</v>
      </c>
      <c r="G168" s="13"/>
      <c r="H168" s="192">
        <v>66</v>
      </c>
      <c r="I168" s="193"/>
      <c r="J168" s="13"/>
      <c r="K168" s="13"/>
      <c r="L168" s="188"/>
      <c r="M168" s="194"/>
      <c r="N168" s="195"/>
      <c r="O168" s="195"/>
      <c r="P168" s="195"/>
      <c r="Q168" s="195"/>
      <c r="R168" s="195"/>
      <c r="S168" s="195"/>
      <c r="T168" s="19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0" t="s">
        <v>145</v>
      </c>
      <c r="AU168" s="190" t="s">
        <v>84</v>
      </c>
      <c r="AV168" s="13" t="s">
        <v>84</v>
      </c>
      <c r="AW168" s="13" t="s">
        <v>34</v>
      </c>
      <c r="AX168" s="13" t="s">
        <v>82</v>
      </c>
      <c r="AY168" s="190" t="s">
        <v>132</v>
      </c>
    </row>
    <row r="169" s="2" customFormat="1" ht="33" customHeight="1">
      <c r="A169" s="37"/>
      <c r="B169" s="174"/>
      <c r="C169" s="175" t="s">
        <v>203</v>
      </c>
      <c r="D169" s="175" t="s">
        <v>135</v>
      </c>
      <c r="E169" s="176" t="s">
        <v>204</v>
      </c>
      <c r="F169" s="177" t="s">
        <v>205</v>
      </c>
      <c r="G169" s="178" t="s">
        <v>138</v>
      </c>
      <c r="H169" s="179">
        <v>1</v>
      </c>
      <c r="I169" s="180"/>
      <c r="J169" s="181">
        <f>ROUND(I169*H169,2)</f>
        <v>0</v>
      </c>
      <c r="K169" s="177" t="s">
        <v>139</v>
      </c>
      <c r="L169" s="38"/>
      <c r="M169" s="182" t="s">
        <v>1</v>
      </c>
      <c r="N169" s="183" t="s">
        <v>42</v>
      </c>
      <c r="O169" s="76"/>
      <c r="P169" s="184">
        <f>O169*H169</f>
        <v>0</v>
      </c>
      <c r="Q169" s="184">
        <v>0.0013799999999999999</v>
      </c>
      <c r="R169" s="184">
        <f>Q169*H169</f>
        <v>0.0013799999999999999</v>
      </c>
      <c r="S169" s="184">
        <v>0</v>
      </c>
      <c r="T169" s="18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6" t="s">
        <v>140</v>
      </c>
      <c r="AT169" s="186" t="s">
        <v>135</v>
      </c>
      <c r="AU169" s="186" t="s">
        <v>84</v>
      </c>
      <c r="AY169" s="18" t="s">
        <v>132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8" t="s">
        <v>82</v>
      </c>
      <c r="BK169" s="187">
        <f>ROUND(I169*H169,2)</f>
        <v>0</v>
      </c>
      <c r="BL169" s="18" t="s">
        <v>140</v>
      </c>
      <c r="BM169" s="186" t="s">
        <v>206</v>
      </c>
    </row>
    <row r="170" s="2" customFormat="1" ht="33" customHeight="1">
      <c r="A170" s="37"/>
      <c r="B170" s="174"/>
      <c r="C170" s="175" t="s">
        <v>8</v>
      </c>
      <c r="D170" s="175" t="s">
        <v>135</v>
      </c>
      <c r="E170" s="176" t="s">
        <v>207</v>
      </c>
      <c r="F170" s="177" t="s">
        <v>208</v>
      </c>
      <c r="G170" s="178" t="s">
        <v>138</v>
      </c>
      <c r="H170" s="179">
        <v>1</v>
      </c>
      <c r="I170" s="180"/>
      <c r="J170" s="181">
        <f>ROUND(I170*H170,2)</f>
        <v>0</v>
      </c>
      <c r="K170" s="177" t="s">
        <v>139</v>
      </c>
      <c r="L170" s="38"/>
      <c r="M170" s="182" t="s">
        <v>1</v>
      </c>
      <c r="N170" s="183" t="s">
        <v>42</v>
      </c>
      <c r="O170" s="76"/>
      <c r="P170" s="184">
        <f>O170*H170</f>
        <v>0</v>
      </c>
      <c r="Q170" s="184">
        <v>0.0016000000000000001</v>
      </c>
      <c r="R170" s="184">
        <f>Q170*H170</f>
        <v>0.0016000000000000001</v>
      </c>
      <c r="S170" s="184">
        <v>0</v>
      </c>
      <c r="T170" s="18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6" t="s">
        <v>140</v>
      </c>
      <c r="AT170" s="186" t="s">
        <v>135</v>
      </c>
      <c r="AU170" s="186" t="s">
        <v>84</v>
      </c>
      <c r="AY170" s="18" t="s">
        <v>132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8" t="s">
        <v>82</v>
      </c>
      <c r="BK170" s="187">
        <f>ROUND(I170*H170,2)</f>
        <v>0</v>
      </c>
      <c r="BL170" s="18" t="s">
        <v>140</v>
      </c>
      <c r="BM170" s="186" t="s">
        <v>209</v>
      </c>
    </row>
    <row r="171" s="2" customFormat="1" ht="24.15" customHeight="1">
      <c r="A171" s="37"/>
      <c r="B171" s="174"/>
      <c r="C171" s="175" t="s">
        <v>210</v>
      </c>
      <c r="D171" s="175" t="s">
        <v>135</v>
      </c>
      <c r="E171" s="176" t="s">
        <v>211</v>
      </c>
      <c r="F171" s="177" t="s">
        <v>212</v>
      </c>
      <c r="G171" s="178" t="s">
        <v>138</v>
      </c>
      <c r="H171" s="179">
        <v>2</v>
      </c>
      <c r="I171" s="180"/>
      <c r="J171" s="181">
        <f>ROUND(I171*H171,2)</f>
        <v>0</v>
      </c>
      <c r="K171" s="177" t="s">
        <v>139</v>
      </c>
      <c r="L171" s="38"/>
      <c r="M171" s="182" t="s">
        <v>1</v>
      </c>
      <c r="N171" s="183" t="s">
        <v>42</v>
      </c>
      <c r="O171" s="76"/>
      <c r="P171" s="184">
        <f>O171*H171</f>
        <v>0</v>
      </c>
      <c r="Q171" s="184">
        <v>0.00055999999999999995</v>
      </c>
      <c r="R171" s="184">
        <f>Q171*H171</f>
        <v>0.0011199999999999999</v>
      </c>
      <c r="S171" s="184">
        <v>0</v>
      </c>
      <c r="T171" s="18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6" t="s">
        <v>140</v>
      </c>
      <c r="AT171" s="186" t="s">
        <v>135</v>
      </c>
      <c r="AU171" s="186" t="s">
        <v>84</v>
      </c>
      <c r="AY171" s="18" t="s">
        <v>132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8" t="s">
        <v>82</v>
      </c>
      <c r="BK171" s="187">
        <f>ROUND(I171*H171,2)</f>
        <v>0</v>
      </c>
      <c r="BL171" s="18" t="s">
        <v>140</v>
      </c>
      <c r="BM171" s="186" t="s">
        <v>213</v>
      </c>
    </row>
    <row r="172" s="13" customFormat="1">
      <c r="A172" s="13"/>
      <c r="B172" s="188"/>
      <c r="C172" s="13"/>
      <c r="D172" s="189" t="s">
        <v>145</v>
      </c>
      <c r="E172" s="190" t="s">
        <v>1</v>
      </c>
      <c r="F172" s="191" t="s">
        <v>214</v>
      </c>
      <c r="G172" s="13"/>
      <c r="H172" s="192">
        <v>2</v>
      </c>
      <c r="I172" s="193"/>
      <c r="J172" s="13"/>
      <c r="K172" s="13"/>
      <c r="L172" s="188"/>
      <c r="M172" s="194"/>
      <c r="N172" s="195"/>
      <c r="O172" s="195"/>
      <c r="P172" s="195"/>
      <c r="Q172" s="195"/>
      <c r="R172" s="195"/>
      <c r="S172" s="195"/>
      <c r="T172" s="19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0" t="s">
        <v>145</v>
      </c>
      <c r="AU172" s="190" t="s">
        <v>84</v>
      </c>
      <c r="AV172" s="13" t="s">
        <v>84</v>
      </c>
      <c r="AW172" s="13" t="s">
        <v>34</v>
      </c>
      <c r="AX172" s="13" t="s">
        <v>82</v>
      </c>
      <c r="AY172" s="190" t="s">
        <v>132</v>
      </c>
    </row>
    <row r="173" s="2" customFormat="1" ht="24.15" customHeight="1">
      <c r="A173" s="37"/>
      <c r="B173" s="174"/>
      <c r="C173" s="175" t="s">
        <v>215</v>
      </c>
      <c r="D173" s="175" t="s">
        <v>135</v>
      </c>
      <c r="E173" s="176" t="s">
        <v>216</v>
      </c>
      <c r="F173" s="177" t="s">
        <v>217</v>
      </c>
      <c r="G173" s="178" t="s">
        <v>218</v>
      </c>
      <c r="H173" s="179">
        <v>0.14000000000000001</v>
      </c>
      <c r="I173" s="180"/>
      <c r="J173" s="181">
        <f>ROUND(I173*H173,2)</f>
        <v>0</v>
      </c>
      <c r="K173" s="177" t="s">
        <v>139</v>
      </c>
      <c r="L173" s="38"/>
      <c r="M173" s="182" t="s">
        <v>1</v>
      </c>
      <c r="N173" s="183" t="s">
        <v>42</v>
      </c>
      <c r="O173" s="76"/>
      <c r="P173" s="184">
        <f>O173*H173</f>
        <v>0</v>
      </c>
      <c r="Q173" s="184">
        <v>2.3010199999999998</v>
      </c>
      <c r="R173" s="184">
        <f>Q173*H173</f>
        <v>0.32214280000000001</v>
      </c>
      <c r="S173" s="184">
        <v>0</v>
      </c>
      <c r="T173" s="18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6" t="s">
        <v>140</v>
      </c>
      <c r="AT173" s="186" t="s">
        <v>135</v>
      </c>
      <c r="AU173" s="186" t="s">
        <v>84</v>
      </c>
      <c r="AY173" s="18" t="s">
        <v>132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8" t="s">
        <v>82</v>
      </c>
      <c r="BK173" s="187">
        <f>ROUND(I173*H173,2)</f>
        <v>0</v>
      </c>
      <c r="BL173" s="18" t="s">
        <v>140</v>
      </c>
      <c r="BM173" s="186" t="s">
        <v>219</v>
      </c>
    </row>
    <row r="174" s="13" customFormat="1">
      <c r="A174" s="13"/>
      <c r="B174" s="188"/>
      <c r="C174" s="13"/>
      <c r="D174" s="189" t="s">
        <v>145</v>
      </c>
      <c r="E174" s="190" t="s">
        <v>1</v>
      </c>
      <c r="F174" s="191" t="s">
        <v>220</v>
      </c>
      <c r="G174" s="13"/>
      <c r="H174" s="192">
        <v>0.14000000000000001</v>
      </c>
      <c r="I174" s="193"/>
      <c r="J174" s="13"/>
      <c r="K174" s="13"/>
      <c r="L174" s="188"/>
      <c r="M174" s="194"/>
      <c r="N174" s="195"/>
      <c r="O174" s="195"/>
      <c r="P174" s="195"/>
      <c r="Q174" s="195"/>
      <c r="R174" s="195"/>
      <c r="S174" s="195"/>
      <c r="T174" s="19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0" t="s">
        <v>145</v>
      </c>
      <c r="AU174" s="190" t="s">
        <v>84</v>
      </c>
      <c r="AV174" s="13" t="s">
        <v>84</v>
      </c>
      <c r="AW174" s="13" t="s">
        <v>34</v>
      </c>
      <c r="AX174" s="13" t="s">
        <v>82</v>
      </c>
      <c r="AY174" s="190" t="s">
        <v>132</v>
      </c>
    </row>
    <row r="175" s="2" customFormat="1" ht="24.15" customHeight="1">
      <c r="A175" s="37"/>
      <c r="B175" s="174"/>
      <c r="C175" s="175" t="s">
        <v>221</v>
      </c>
      <c r="D175" s="175" t="s">
        <v>135</v>
      </c>
      <c r="E175" s="176" t="s">
        <v>222</v>
      </c>
      <c r="F175" s="177" t="s">
        <v>223</v>
      </c>
      <c r="G175" s="178" t="s">
        <v>158</v>
      </c>
      <c r="H175" s="179">
        <v>0.22400000000000001</v>
      </c>
      <c r="I175" s="180"/>
      <c r="J175" s="181">
        <f>ROUND(I175*H175,2)</f>
        <v>0</v>
      </c>
      <c r="K175" s="177" t="s">
        <v>139</v>
      </c>
      <c r="L175" s="38"/>
      <c r="M175" s="182" t="s">
        <v>1</v>
      </c>
      <c r="N175" s="183" t="s">
        <v>42</v>
      </c>
      <c r="O175" s="76"/>
      <c r="P175" s="184">
        <f>O175*H175</f>
        <v>0</v>
      </c>
      <c r="Q175" s="184">
        <v>0.063</v>
      </c>
      <c r="R175" s="184">
        <f>Q175*H175</f>
        <v>0.014112</v>
      </c>
      <c r="S175" s="184">
        <v>0</v>
      </c>
      <c r="T175" s="18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6" t="s">
        <v>140</v>
      </c>
      <c r="AT175" s="186" t="s">
        <v>135</v>
      </c>
      <c r="AU175" s="186" t="s">
        <v>84</v>
      </c>
      <c r="AY175" s="18" t="s">
        <v>132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8" t="s">
        <v>82</v>
      </c>
      <c r="BK175" s="187">
        <f>ROUND(I175*H175,2)</f>
        <v>0</v>
      </c>
      <c r="BL175" s="18" t="s">
        <v>140</v>
      </c>
      <c r="BM175" s="186" t="s">
        <v>224</v>
      </c>
    </row>
    <row r="176" s="13" customFormat="1">
      <c r="A176" s="13"/>
      <c r="B176" s="188"/>
      <c r="C176" s="13"/>
      <c r="D176" s="189" t="s">
        <v>145</v>
      </c>
      <c r="E176" s="190" t="s">
        <v>1</v>
      </c>
      <c r="F176" s="191" t="s">
        <v>225</v>
      </c>
      <c r="G176" s="13"/>
      <c r="H176" s="192">
        <v>0.22400000000000001</v>
      </c>
      <c r="I176" s="193"/>
      <c r="J176" s="13"/>
      <c r="K176" s="13"/>
      <c r="L176" s="188"/>
      <c r="M176" s="194"/>
      <c r="N176" s="195"/>
      <c r="O176" s="195"/>
      <c r="P176" s="195"/>
      <c r="Q176" s="195"/>
      <c r="R176" s="195"/>
      <c r="S176" s="195"/>
      <c r="T176" s="19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0" t="s">
        <v>145</v>
      </c>
      <c r="AU176" s="190" t="s">
        <v>84</v>
      </c>
      <c r="AV176" s="13" t="s">
        <v>84</v>
      </c>
      <c r="AW176" s="13" t="s">
        <v>34</v>
      </c>
      <c r="AX176" s="13" t="s">
        <v>82</v>
      </c>
      <c r="AY176" s="190" t="s">
        <v>132</v>
      </c>
    </row>
    <row r="177" s="2" customFormat="1" ht="24.15" customHeight="1">
      <c r="A177" s="37"/>
      <c r="B177" s="174"/>
      <c r="C177" s="175" t="s">
        <v>226</v>
      </c>
      <c r="D177" s="175" t="s">
        <v>135</v>
      </c>
      <c r="E177" s="176" t="s">
        <v>227</v>
      </c>
      <c r="F177" s="177" t="s">
        <v>228</v>
      </c>
      <c r="G177" s="178" t="s">
        <v>158</v>
      </c>
      <c r="H177" s="179">
        <v>6.734</v>
      </c>
      <c r="I177" s="180"/>
      <c r="J177" s="181">
        <f>ROUND(I177*H177,2)</f>
        <v>0</v>
      </c>
      <c r="K177" s="177" t="s">
        <v>139</v>
      </c>
      <c r="L177" s="38"/>
      <c r="M177" s="182" t="s">
        <v>1</v>
      </c>
      <c r="N177" s="183" t="s">
        <v>42</v>
      </c>
      <c r="O177" s="76"/>
      <c r="P177" s="184">
        <f>O177*H177</f>
        <v>0</v>
      </c>
      <c r="Q177" s="184">
        <v>0.049840000000000002</v>
      </c>
      <c r="R177" s="184">
        <f>Q177*H177</f>
        <v>0.33562256000000001</v>
      </c>
      <c r="S177" s="184">
        <v>0</v>
      </c>
      <c r="T177" s="18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6" t="s">
        <v>140</v>
      </c>
      <c r="AT177" s="186" t="s">
        <v>135</v>
      </c>
      <c r="AU177" s="186" t="s">
        <v>84</v>
      </c>
      <c r="AY177" s="18" t="s">
        <v>132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8" t="s">
        <v>82</v>
      </c>
      <c r="BK177" s="187">
        <f>ROUND(I177*H177,2)</f>
        <v>0</v>
      </c>
      <c r="BL177" s="18" t="s">
        <v>140</v>
      </c>
      <c r="BM177" s="186" t="s">
        <v>229</v>
      </c>
    </row>
    <row r="178" s="13" customFormat="1">
      <c r="A178" s="13"/>
      <c r="B178" s="188"/>
      <c r="C178" s="13"/>
      <c r="D178" s="189" t="s">
        <v>145</v>
      </c>
      <c r="E178" s="190" t="s">
        <v>1</v>
      </c>
      <c r="F178" s="191" t="s">
        <v>230</v>
      </c>
      <c r="G178" s="13"/>
      <c r="H178" s="192">
        <v>6.734</v>
      </c>
      <c r="I178" s="193"/>
      <c r="J178" s="13"/>
      <c r="K178" s="13"/>
      <c r="L178" s="188"/>
      <c r="M178" s="194"/>
      <c r="N178" s="195"/>
      <c r="O178" s="195"/>
      <c r="P178" s="195"/>
      <c r="Q178" s="195"/>
      <c r="R178" s="195"/>
      <c r="S178" s="195"/>
      <c r="T178" s="19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0" t="s">
        <v>145</v>
      </c>
      <c r="AU178" s="190" t="s">
        <v>84</v>
      </c>
      <c r="AV178" s="13" t="s">
        <v>84</v>
      </c>
      <c r="AW178" s="13" t="s">
        <v>34</v>
      </c>
      <c r="AX178" s="13" t="s">
        <v>82</v>
      </c>
      <c r="AY178" s="190" t="s">
        <v>132</v>
      </c>
    </row>
    <row r="179" s="2" customFormat="1" ht="24.15" customHeight="1">
      <c r="A179" s="37"/>
      <c r="B179" s="174"/>
      <c r="C179" s="175" t="s">
        <v>231</v>
      </c>
      <c r="D179" s="175" t="s">
        <v>135</v>
      </c>
      <c r="E179" s="176" t="s">
        <v>232</v>
      </c>
      <c r="F179" s="177" t="s">
        <v>233</v>
      </c>
      <c r="G179" s="178" t="s">
        <v>158</v>
      </c>
      <c r="H179" s="179">
        <v>1.3999999999999999</v>
      </c>
      <c r="I179" s="180"/>
      <c r="J179" s="181">
        <f>ROUND(I179*H179,2)</f>
        <v>0</v>
      </c>
      <c r="K179" s="177" t="s">
        <v>139</v>
      </c>
      <c r="L179" s="38"/>
      <c r="M179" s="182" t="s">
        <v>1</v>
      </c>
      <c r="N179" s="183" t="s">
        <v>42</v>
      </c>
      <c r="O179" s="76"/>
      <c r="P179" s="184">
        <f>O179*H179</f>
        <v>0</v>
      </c>
      <c r="Q179" s="184">
        <v>0.026339999999999999</v>
      </c>
      <c r="R179" s="184">
        <f>Q179*H179</f>
        <v>0.036875999999999999</v>
      </c>
      <c r="S179" s="184">
        <v>0</v>
      </c>
      <c r="T179" s="18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6" t="s">
        <v>140</v>
      </c>
      <c r="AT179" s="186" t="s">
        <v>135</v>
      </c>
      <c r="AU179" s="186" t="s">
        <v>84</v>
      </c>
      <c r="AY179" s="18" t="s">
        <v>132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8" t="s">
        <v>82</v>
      </c>
      <c r="BK179" s="187">
        <f>ROUND(I179*H179,2)</f>
        <v>0</v>
      </c>
      <c r="BL179" s="18" t="s">
        <v>140</v>
      </c>
      <c r="BM179" s="186" t="s">
        <v>234</v>
      </c>
    </row>
    <row r="180" s="13" customFormat="1">
      <c r="A180" s="13"/>
      <c r="B180" s="188"/>
      <c r="C180" s="13"/>
      <c r="D180" s="189" t="s">
        <v>145</v>
      </c>
      <c r="E180" s="190" t="s">
        <v>1</v>
      </c>
      <c r="F180" s="191" t="s">
        <v>235</v>
      </c>
      <c r="G180" s="13"/>
      <c r="H180" s="192">
        <v>1.3999999999999999</v>
      </c>
      <c r="I180" s="193"/>
      <c r="J180" s="13"/>
      <c r="K180" s="13"/>
      <c r="L180" s="188"/>
      <c r="M180" s="194"/>
      <c r="N180" s="195"/>
      <c r="O180" s="195"/>
      <c r="P180" s="195"/>
      <c r="Q180" s="195"/>
      <c r="R180" s="195"/>
      <c r="S180" s="195"/>
      <c r="T180" s="19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0" t="s">
        <v>145</v>
      </c>
      <c r="AU180" s="190" t="s">
        <v>84</v>
      </c>
      <c r="AV180" s="13" t="s">
        <v>84</v>
      </c>
      <c r="AW180" s="13" t="s">
        <v>34</v>
      </c>
      <c r="AX180" s="13" t="s">
        <v>82</v>
      </c>
      <c r="AY180" s="190" t="s">
        <v>132</v>
      </c>
    </row>
    <row r="181" s="12" customFormat="1" ht="22.8" customHeight="1">
      <c r="A181" s="12"/>
      <c r="B181" s="161"/>
      <c r="C181" s="12"/>
      <c r="D181" s="162" t="s">
        <v>76</v>
      </c>
      <c r="E181" s="172" t="s">
        <v>177</v>
      </c>
      <c r="F181" s="172" t="s">
        <v>236</v>
      </c>
      <c r="G181" s="12"/>
      <c r="H181" s="12"/>
      <c r="I181" s="164"/>
      <c r="J181" s="173">
        <f>BK181</f>
        <v>0</v>
      </c>
      <c r="K181" s="12"/>
      <c r="L181" s="161"/>
      <c r="M181" s="166"/>
      <c r="N181" s="167"/>
      <c r="O181" s="167"/>
      <c r="P181" s="168">
        <f>SUM(P182:P215)</f>
        <v>0</v>
      </c>
      <c r="Q181" s="167"/>
      <c r="R181" s="168">
        <f>SUM(R182:R215)</f>
        <v>0.0017675</v>
      </c>
      <c r="S181" s="167"/>
      <c r="T181" s="169">
        <f>SUM(T182:T215)</f>
        <v>11.410268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2" t="s">
        <v>82</v>
      </c>
      <c r="AT181" s="170" t="s">
        <v>76</v>
      </c>
      <c r="AU181" s="170" t="s">
        <v>82</v>
      </c>
      <c r="AY181" s="162" t="s">
        <v>132</v>
      </c>
      <c r="BK181" s="171">
        <f>SUM(BK182:BK215)</f>
        <v>0</v>
      </c>
    </row>
    <row r="182" s="2" customFormat="1" ht="24.15" customHeight="1">
      <c r="A182" s="37"/>
      <c r="B182" s="174"/>
      <c r="C182" s="175" t="s">
        <v>7</v>
      </c>
      <c r="D182" s="175" t="s">
        <v>135</v>
      </c>
      <c r="E182" s="176" t="s">
        <v>237</v>
      </c>
      <c r="F182" s="177" t="s">
        <v>238</v>
      </c>
      <c r="G182" s="178" t="s">
        <v>158</v>
      </c>
      <c r="H182" s="179">
        <v>39.399999999999999</v>
      </c>
      <c r="I182" s="180"/>
      <c r="J182" s="181">
        <f>ROUND(I182*H182,2)</f>
        <v>0</v>
      </c>
      <c r="K182" s="177" t="s">
        <v>139</v>
      </c>
      <c r="L182" s="38"/>
      <c r="M182" s="182" t="s">
        <v>1</v>
      </c>
      <c r="N182" s="183" t="s">
        <v>42</v>
      </c>
      <c r="O182" s="76"/>
      <c r="P182" s="184">
        <f>O182*H182</f>
        <v>0</v>
      </c>
      <c r="Q182" s="184">
        <v>0</v>
      </c>
      <c r="R182" s="184">
        <f>Q182*H182</f>
        <v>0</v>
      </c>
      <c r="S182" s="184">
        <v>0.035000000000000003</v>
      </c>
      <c r="T182" s="185">
        <f>S182*H182</f>
        <v>1.379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6" t="s">
        <v>140</v>
      </c>
      <c r="AT182" s="186" t="s">
        <v>135</v>
      </c>
      <c r="AU182" s="186" t="s">
        <v>84</v>
      </c>
      <c r="AY182" s="18" t="s">
        <v>132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8" t="s">
        <v>82</v>
      </c>
      <c r="BK182" s="187">
        <f>ROUND(I182*H182,2)</f>
        <v>0</v>
      </c>
      <c r="BL182" s="18" t="s">
        <v>140</v>
      </c>
      <c r="BM182" s="186" t="s">
        <v>239</v>
      </c>
    </row>
    <row r="183" s="13" customFormat="1">
      <c r="A183" s="13"/>
      <c r="B183" s="188"/>
      <c r="C183" s="13"/>
      <c r="D183" s="189" t="s">
        <v>145</v>
      </c>
      <c r="E183" s="190" t="s">
        <v>1</v>
      </c>
      <c r="F183" s="191" t="s">
        <v>240</v>
      </c>
      <c r="G183" s="13"/>
      <c r="H183" s="192">
        <v>19.300000000000001</v>
      </c>
      <c r="I183" s="193"/>
      <c r="J183" s="13"/>
      <c r="K183" s="13"/>
      <c r="L183" s="188"/>
      <c r="M183" s="194"/>
      <c r="N183" s="195"/>
      <c r="O183" s="195"/>
      <c r="P183" s="195"/>
      <c r="Q183" s="195"/>
      <c r="R183" s="195"/>
      <c r="S183" s="195"/>
      <c r="T183" s="19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0" t="s">
        <v>145</v>
      </c>
      <c r="AU183" s="190" t="s">
        <v>84</v>
      </c>
      <c r="AV183" s="13" t="s">
        <v>84</v>
      </c>
      <c r="AW183" s="13" t="s">
        <v>34</v>
      </c>
      <c r="AX183" s="13" t="s">
        <v>77</v>
      </c>
      <c r="AY183" s="190" t="s">
        <v>132</v>
      </c>
    </row>
    <row r="184" s="13" customFormat="1">
      <c r="A184" s="13"/>
      <c r="B184" s="188"/>
      <c r="C184" s="13"/>
      <c r="D184" s="189" t="s">
        <v>145</v>
      </c>
      <c r="E184" s="190" t="s">
        <v>1</v>
      </c>
      <c r="F184" s="191" t="s">
        <v>241</v>
      </c>
      <c r="G184" s="13"/>
      <c r="H184" s="192">
        <v>20.100000000000001</v>
      </c>
      <c r="I184" s="193"/>
      <c r="J184" s="13"/>
      <c r="K184" s="13"/>
      <c r="L184" s="188"/>
      <c r="M184" s="194"/>
      <c r="N184" s="195"/>
      <c r="O184" s="195"/>
      <c r="P184" s="195"/>
      <c r="Q184" s="195"/>
      <c r="R184" s="195"/>
      <c r="S184" s="195"/>
      <c r="T184" s="19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0" t="s">
        <v>145</v>
      </c>
      <c r="AU184" s="190" t="s">
        <v>84</v>
      </c>
      <c r="AV184" s="13" t="s">
        <v>84</v>
      </c>
      <c r="AW184" s="13" t="s">
        <v>34</v>
      </c>
      <c r="AX184" s="13" t="s">
        <v>77</v>
      </c>
      <c r="AY184" s="190" t="s">
        <v>132</v>
      </c>
    </row>
    <row r="185" s="14" customFormat="1">
      <c r="A185" s="14"/>
      <c r="B185" s="197"/>
      <c r="C185" s="14"/>
      <c r="D185" s="189" t="s">
        <v>145</v>
      </c>
      <c r="E185" s="198" t="s">
        <v>1</v>
      </c>
      <c r="F185" s="199" t="s">
        <v>192</v>
      </c>
      <c r="G185" s="14"/>
      <c r="H185" s="200">
        <v>39.399999999999999</v>
      </c>
      <c r="I185" s="201"/>
      <c r="J185" s="14"/>
      <c r="K185" s="14"/>
      <c r="L185" s="197"/>
      <c r="M185" s="202"/>
      <c r="N185" s="203"/>
      <c r="O185" s="203"/>
      <c r="P185" s="203"/>
      <c r="Q185" s="203"/>
      <c r="R185" s="203"/>
      <c r="S185" s="203"/>
      <c r="T185" s="20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8" t="s">
        <v>145</v>
      </c>
      <c r="AU185" s="198" t="s">
        <v>84</v>
      </c>
      <c r="AV185" s="14" t="s">
        <v>140</v>
      </c>
      <c r="AW185" s="14" t="s">
        <v>34</v>
      </c>
      <c r="AX185" s="14" t="s">
        <v>82</v>
      </c>
      <c r="AY185" s="198" t="s">
        <v>132</v>
      </c>
    </row>
    <row r="186" s="2" customFormat="1" ht="16.5" customHeight="1">
      <c r="A186" s="37"/>
      <c r="B186" s="174"/>
      <c r="C186" s="175" t="s">
        <v>242</v>
      </c>
      <c r="D186" s="175" t="s">
        <v>135</v>
      </c>
      <c r="E186" s="176" t="s">
        <v>243</v>
      </c>
      <c r="F186" s="177" t="s">
        <v>244</v>
      </c>
      <c r="G186" s="178" t="s">
        <v>245</v>
      </c>
      <c r="H186" s="179">
        <v>41.600000000000001</v>
      </c>
      <c r="I186" s="180"/>
      <c r="J186" s="181">
        <f>ROUND(I186*H186,2)</f>
        <v>0</v>
      </c>
      <c r="K186" s="177" t="s">
        <v>139</v>
      </c>
      <c r="L186" s="38"/>
      <c r="M186" s="182" t="s">
        <v>1</v>
      </c>
      <c r="N186" s="183" t="s">
        <v>42</v>
      </c>
      <c r="O186" s="76"/>
      <c r="P186" s="184">
        <f>O186*H186</f>
        <v>0</v>
      </c>
      <c r="Q186" s="184">
        <v>0</v>
      </c>
      <c r="R186" s="184">
        <f>Q186*H186</f>
        <v>0</v>
      </c>
      <c r="S186" s="184">
        <v>0.0089999999999999993</v>
      </c>
      <c r="T186" s="185">
        <f>S186*H186</f>
        <v>0.37440000000000001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6" t="s">
        <v>140</v>
      </c>
      <c r="AT186" s="186" t="s">
        <v>135</v>
      </c>
      <c r="AU186" s="186" t="s">
        <v>84</v>
      </c>
      <c r="AY186" s="18" t="s">
        <v>132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8" t="s">
        <v>82</v>
      </c>
      <c r="BK186" s="187">
        <f>ROUND(I186*H186,2)</f>
        <v>0</v>
      </c>
      <c r="BL186" s="18" t="s">
        <v>140</v>
      </c>
      <c r="BM186" s="186" t="s">
        <v>246</v>
      </c>
    </row>
    <row r="187" s="13" customFormat="1">
      <c r="A187" s="13"/>
      <c r="B187" s="188"/>
      <c r="C187" s="13"/>
      <c r="D187" s="189" t="s">
        <v>145</v>
      </c>
      <c r="E187" s="190" t="s">
        <v>1</v>
      </c>
      <c r="F187" s="191" t="s">
        <v>247</v>
      </c>
      <c r="G187" s="13"/>
      <c r="H187" s="192">
        <v>20.699999999999999</v>
      </c>
      <c r="I187" s="193"/>
      <c r="J187" s="13"/>
      <c r="K187" s="13"/>
      <c r="L187" s="188"/>
      <c r="M187" s="194"/>
      <c r="N187" s="195"/>
      <c r="O187" s="195"/>
      <c r="P187" s="195"/>
      <c r="Q187" s="195"/>
      <c r="R187" s="195"/>
      <c r="S187" s="195"/>
      <c r="T187" s="19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0" t="s">
        <v>145</v>
      </c>
      <c r="AU187" s="190" t="s">
        <v>84</v>
      </c>
      <c r="AV187" s="13" t="s">
        <v>84</v>
      </c>
      <c r="AW187" s="13" t="s">
        <v>34</v>
      </c>
      <c r="AX187" s="13" t="s">
        <v>77</v>
      </c>
      <c r="AY187" s="190" t="s">
        <v>132</v>
      </c>
    </row>
    <row r="188" s="13" customFormat="1">
      <c r="A188" s="13"/>
      <c r="B188" s="188"/>
      <c r="C188" s="13"/>
      <c r="D188" s="189" t="s">
        <v>145</v>
      </c>
      <c r="E188" s="190" t="s">
        <v>1</v>
      </c>
      <c r="F188" s="191" t="s">
        <v>248</v>
      </c>
      <c r="G188" s="13"/>
      <c r="H188" s="192">
        <v>20.899999999999999</v>
      </c>
      <c r="I188" s="193"/>
      <c r="J188" s="13"/>
      <c r="K188" s="13"/>
      <c r="L188" s="188"/>
      <c r="M188" s="194"/>
      <c r="N188" s="195"/>
      <c r="O188" s="195"/>
      <c r="P188" s="195"/>
      <c r="Q188" s="195"/>
      <c r="R188" s="195"/>
      <c r="S188" s="195"/>
      <c r="T188" s="19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0" t="s">
        <v>145</v>
      </c>
      <c r="AU188" s="190" t="s">
        <v>84</v>
      </c>
      <c r="AV188" s="13" t="s">
        <v>84</v>
      </c>
      <c r="AW188" s="13" t="s">
        <v>34</v>
      </c>
      <c r="AX188" s="13" t="s">
        <v>77</v>
      </c>
      <c r="AY188" s="190" t="s">
        <v>132</v>
      </c>
    </row>
    <row r="189" s="14" customFormat="1">
      <c r="A189" s="14"/>
      <c r="B189" s="197"/>
      <c r="C189" s="14"/>
      <c r="D189" s="189" t="s">
        <v>145</v>
      </c>
      <c r="E189" s="198" t="s">
        <v>1</v>
      </c>
      <c r="F189" s="199" t="s">
        <v>192</v>
      </c>
      <c r="G189" s="14"/>
      <c r="H189" s="200">
        <v>41.600000000000001</v>
      </c>
      <c r="I189" s="201"/>
      <c r="J189" s="14"/>
      <c r="K189" s="14"/>
      <c r="L189" s="197"/>
      <c r="M189" s="202"/>
      <c r="N189" s="203"/>
      <c r="O189" s="203"/>
      <c r="P189" s="203"/>
      <c r="Q189" s="203"/>
      <c r="R189" s="203"/>
      <c r="S189" s="203"/>
      <c r="T189" s="20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8" t="s">
        <v>145</v>
      </c>
      <c r="AU189" s="198" t="s">
        <v>84</v>
      </c>
      <c r="AV189" s="14" t="s">
        <v>140</v>
      </c>
      <c r="AW189" s="14" t="s">
        <v>34</v>
      </c>
      <c r="AX189" s="14" t="s">
        <v>82</v>
      </c>
      <c r="AY189" s="198" t="s">
        <v>132</v>
      </c>
    </row>
    <row r="190" s="2" customFormat="1" ht="21.75" customHeight="1">
      <c r="A190" s="37"/>
      <c r="B190" s="174"/>
      <c r="C190" s="175" t="s">
        <v>249</v>
      </c>
      <c r="D190" s="175" t="s">
        <v>135</v>
      </c>
      <c r="E190" s="176" t="s">
        <v>250</v>
      </c>
      <c r="F190" s="177" t="s">
        <v>251</v>
      </c>
      <c r="G190" s="178" t="s">
        <v>158</v>
      </c>
      <c r="H190" s="179">
        <v>37.232999999999997</v>
      </c>
      <c r="I190" s="180"/>
      <c r="J190" s="181">
        <f>ROUND(I190*H190,2)</f>
        <v>0</v>
      </c>
      <c r="K190" s="177" t="s">
        <v>139</v>
      </c>
      <c r="L190" s="38"/>
      <c r="M190" s="182" t="s">
        <v>1</v>
      </c>
      <c r="N190" s="183" t="s">
        <v>42</v>
      </c>
      <c r="O190" s="76"/>
      <c r="P190" s="184">
        <f>O190*H190</f>
        <v>0</v>
      </c>
      <c r="Q190" s="184">
        <v>0</v>
      </c>
      <c r="R190" s="184">
        <f>Q190*H190</f>
        <v>0</v>
      </c>
      <c r="S190" s="184">
        <v>0.075999999999999998</v>
      </c>
      <c r="T190" s="185">
        <f>S190*H190</f>
        <v>2.8297079999999997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6" t="s">
        <v>140</v>
      </c>
      <c r="AT190" s="186" t="s">
        <v>135</v>
      </c>
      <c r="AU190" s="186" t="s">
        <v>84</v>
      </c>
      <c r="AY190" s="18" t="s">
        <v>132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8" t="s">
        <v>82</v>
      </c>
      <c r="BK190" s="187">
        <f>ROUND(I190*H190,2)</f>
        <v>0</v>
      </c>
      <c r="BL190" s="18" t="s">
        <v>140</v>
      </c>
      <c r="BM190" s="186" t="s">
        <v>252</v>
      </c>
    </row>
    <row r="191" s="13" customFormat="1">
      <c r="A191" s="13"/>
      <c r="B191" s="188"/>
      <c r="C191" s="13"/>
      <c r="D191" s="189" t="s">
        <v>145</v>
      </c>
      <c r="E191" s="190" t="s">
        <v>1</v>
      </c>
      <c r="F191" s="191" t="s">
        <v>253</v>
      </c>
      <c r="G191" s="13"/>
      <c r="H191" s="192">
        <v>19.896999999999998</v>
      </c>
      <c r="I191" s="193"/>
      <c r="J191" s="13"/>
      <c r="K191" s="13"/>
      <c r="L191" s="188"/>
      <c r="M191" s="194"/>
      <c r="N191" s="195"/>
      <c r="O191" s="195"/>
      <c r="P191" s="195"/>
      <c r="Q191" s="195"/>
      <c r="R191" s="195"/>
      <c r="S191" s="195"/>
      <c r="T191" s="19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0" t="s">
        <v>145</v>
      </c>
      <c r="AU191" s="190" t="s">
        <v>84</v>
      </c>
      <c r="AV191" s="13" t="s">
        <v>84</v>
      </c>
      <c r="AW191" s="13" t="s">
        <v>34</v>
      </c>
      <c r="AX191" s="13" t="s">
        <v>77</v>
      </c>
      <c r="AY191" s="190" t="s">
        <v>132</v>
      </c>
    </row>
    <row r="192" s="13" customFormat="1">
      <c r="A192" s="13"/>
      <c r="B192" s="188"/>
      <c r="C192" s="13"/>
      <c r="D192" s="189" t="s">
        <v>145</v>
      </c>
      <c r="E192" s="190" t="s">
        <v>1</v>
      </c>
      <c r="F192" s="191" t="s">
        <v>254</v>
      </c>
      <c r="G192" s="13"/>
      <c r="H192" s="192">
        <v>17.335999999999999</v>
      </c>
      <c r="I192" s="193"/>
      <c r="J192" s="13"/>
      <c r="K192" s="13"/>
      <c r="L192" s="188"/>
      <c r="M192" s="194"/>
      <c r="N192" s="195"/>
      <c r="O192" s="195"/>
      <c r="P192" s="195"/>
      <c r="Q192" s="195"/>
      <c r="R192" s="195"/>
      <c r="S192" s="195"/>
      <c r="T192" s="19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0" t="s">
        <v>145</v>
      </c>
      <c r="AU192" s="190" t="s">
        <v>84</v>
      </c>
      <c r="AV192" s="13" t="s">
        <v>84</v>
      </c>
      <c r="AW192" s="13" t="s">
        <v>34</v>
      </c>
      <c r="AX192" s="13" t="s">
        <v>77</v>
      </c>
      <c r="AY192" s="190" t="s">
        <v>132</v>
      </c>
    </row>
    <row r="193" s="14" customFormat="1">
      <c r="A193" s="14"/>
      <c r="B193" s="197"/>
      <c r="C193" s="14"/>
      <c r="D193" s="189" t="s">
        <v>145</v>
      </c>
      <c r="E193" s="198" t="s">
        <v>1</v>
      </c>
      <c r="F193" s="199" t="s">
        <v>192</v>
      </c>
      <c r="G193" s="14"/>
      <c r="H193" s="200">
        <v>37.232999999999997</v>
      </c>
      <c r="I193" s="201"/>
      <c r="J193" s="14"/>
      <c r="K193" s="14"/>
      <c r="L193" s="197"/>
      <c r="M193" s="202"/>
      <c r="N193" s="203"/>
      <c r="O193" s="203"/>
      <c r="P193" s="203"/>
      <c r="Q193" s="203"/>
      <c r="R193" s="203"/>
      <c r="S193" s="203"/>
      <c r="T193" s="20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8" t="s">
        <v>145</v>
      </c>
      <c r="AU193" s="198" t="s">
        <v>84</v>
      </c>
      <c r="AV193" s="14" t="s">
        <v>140</v>
      </c>
      <c r="AW193" s="14" t="s">
        <v>34</v>
      </c>
      <c r="AX193" s="14" t="s">
        <v>82</v>
      </c>
      <c r="AY193" s="198" t="s">
        <v>132</v>
      </c>
    </row>
    <row r="194" s="2" customFormat="1" ht="24.15" customHeight="1">
      <c r="A194" s="37"/>
      <c r="B194" s="174"/>
      <c r="C194" s="175" t="s">
        <v>255</v>
      </c>
      <c r="D194" s="175" t="s">
        <v>135</v>
      </c>
      <c r="E194" s="176" t="s">
        <v>256</v>
      </c>
      <c r="F194" s="177" t="s">
        <v>257</v>
      </c>
      <c r="G194" s="178" t="s">
        <v>138</v>
      </c>
      <c r="H194" s="179">
        <v>13</v>
      </c>
      <c r="I194" s="180"/>
      <c r="J194" s="181">
        <f>ROUND(I194*H194,2)</f>
        <v>0</v>
      </c>
      <c r="K194" s="177" t="s">
        <v>139</v>
      </c>
      <c r="L194" s="38"/>
      <c r="M194" s="182" t="s">
        <v>1</v>
      </c>
      <c r="N194" s="183" t="s">
        <v>42</v>
      </c>
      <c r="O194" s="76"/>
      <c r="P194" s="184">
        <f>O194*H194</f>
        <v>0</v>
      </c>
      <c r="Q194" s="184">
        <v>0</v>
      </c>
      <c r="R194" s="184">
        <f>Q194*H194</f>
        <v>0</v>
      </c>
      <c r="S194" s="184">
        <v>0.0040000000000000001</v>
      </c>
      <c r="T194" s="185">
        <f>S194*H194</f>
        <v>0.052000000000000005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6" t="s">
        <v>140</v>
      </c>
      <c r="AT194" s="186" t="s">
        <v>135</v>
      </c>
      <c r="AU194" s="186" t="s">
        <v>84</v>
      </c>
      <c r="AY194" s="18" t="s">
        <v>132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8" t="s">
        <v>82</v>
      </c>
      <c r="BK194" s="187">
        <f>ROUND(I194*H194,2)</f>
        <v>0</v>
      </c>
      <c r="BL194" s="18" t="s">
        <v>140</v>
      </c>
      <c r="BM194" s="186" t="s">
        <v>258</v>
      </c>
    </row>
    <row r="195" s="2" customFormat="1" ht="24.15" customHeight="1">
      <c r="A195" s="37"/>
      <c r="B195" s="174"/>
      <c r="C195" s="175" t="s">
        <v>259</v>
      </c>
      <c r="D195" s="175" t="s">
        <v>135</v>
      </c>
      <c r="E195" s="176" t="s">
        <v>260</v>
      </c>
      <c r="F195" s="177" t="s">
        <v>261</v>
      </c>
      <c r="G195" s="178" t="s">
        <v>138</v>
      </c>
      <c r="H195" s="179">
        <v>19</v>
      </c>
      <c r="I195" s="180"/>
      <c r="J195" s="181">
        <f>ROUND(I195*H195,2)</f>
        <v>0</v>
      </c>
      <c r="K195" s="177" t="s">
        <v>139</v>
      </c>
      <c r="L195" s="38"/>
      <c r="M195" s="182" t="s">
        <v>1</v>
      </c>
      <c r="N195" s="183" t="s">
        <v>42</v>
      </c>
      <c r="O195" s="76"/>
      <c r="P195" s="184">
        <f>O195*H195</f>
        <v>0</v>
      </c>
      <c r="Q195" s="184">
        <v>0</v>
      </c>
      <c r="R195" s="184">
        <f>Q195*H195</f>
        <v>0</v>
      </c>
      <c r="S195" s="184">
        <v>0.0080000000000000002</v>
      </c>
      <c r="T195" s="185">
        <f>S195*H195</f>
        <v>0.152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6" t="s">
        <v>140</v>
      </c>
      <c r="AT195" s="186" t="s">
        <v>135</v>
      </c>
      <c r="AU195" s="186" t="s">
        <v>84</v>
      </c>
      <c r="AY195" s="18" t="s">
        <v>132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8" t="s">
        <v>82</v>
      </c>
      <c r="BK195" s="187">
        <f>ROUND(I195*H195,2)</f>
        <v>0</v>
      </c>
      <c r="BL195" s="18" t="s">
        <v>140</v>
      </c>
      <c r="BM195" s="186" t="s">
        <v>262</v>
      </c>
    </row>
    <row r="196" s="2" customFormat="1" ht="24.15" customHeight="1">
      <c r="A196" s="37"/>
      <c r="B196" s="174"/>
      <c r="C196" s="175" t="s">
        <v>263</v>
      </c>
      <c r="D196" s="175" t="s">
        <v>135</v>
      </c>
      <c r="E196" s="176" t="s">
        <v>264</v>
      </c>
      <c r="F196" s="177" t="s">
        <v>265</v>
      </c>
      <c r="G196" s="178" t="s">
        <v>138</v>
      </c>
      <c r="H196" s="179">
        <v>1</v>
      </c>
      <c r="I196" s="180"/>
      <c r="J196" s="181">
        <f>ROUND(I196*H196,2)</f>
        <v>0</v>
      </c>
      <c r="K196" s="177" t="s">
        <v>139</v>
      </c>
      <c r="L196" s="38"/>
      <c r="M196" s="182" t="s">
        <v>1</v>
      </c>
      <c r="N196" s="183" t="s">
        <v>42</v>
      </c>
      <c r="O196" s="76"/>
      <c r="P196" s="184">
        <f>O196*H196</f>
        <v>0</v>
      </c>
      <c r="Q196" s="184">
        <v>0</v>
      </c>
      <c r="R196" s="184">
        <f>Q196*H196</f>
        <v>0</v>
      </c>
      <c r="S196" s="184">
        <v>0.073999999999999996</v>
      </c>
      <c r="T196" s="185">
        <f>S196*H196</f>
        <v>0.073999999999999996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6" t="s">
        <v>140</v>
      </c>
      <c r="AT196" s="186" t="s">
        <v>135</v>
      </c>
      <c r="AU196" s="186" t="s">
        <v>84</v>
      </c>
      <c r="AY196" s="18" t="s">
        <v>132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8" t="s">
        <v>82</v>
      </c>
      <c r="BK196" s="187">
        <f>ROUND(I196*H196,2)</f>
        <v>0</v>
      </c>
      <c r="BL196" s="18" t="s">
        <v>140</v>
      </c>
      <c r="BM196" s="186" t="s">
        <v>266</v>
      </c>
    </row>
    <row r="197" s="2" customFormat="1" ht="24.15" customHeight="1">
      <c r="A197" s="37"/>
      <c r="B197" s="174"/>
      <c r="C197" s="175" t="s">
        <v>267</v>
      </c>
      <c r="D197" s="175" t="s">
        <v>135</v>
      </c>
      <c r="E197" s="176" t="s">
        <v>268</v>
      </c>
      <c r="F197" s="177" t="s">
        <v>269</v>
      </c>
      <c r="G197" s="178" t="s">
        <v>245</v>
      </c>
      <c r="H197" s="179">
        <v>370</v>
      </c>
      <c r="I197" s="180"/>
      <c r="J197" s="181">
        <f>ROUND(I197*H197,2)</f>
        <v>0</v>
      </c>
      <c r="K197" s="177" t="s">
        <v>139</v>
      </c>
      <c r="L197" s="38"/>
      <c r="M197" s="182" t="s">
        <v>1</v>
      </c>
      <c r="N197" s="183" t="s">
        <v>42</v>
      </c>
      <c r="O197" s="76"/>
      <c r="P197" s="184">
        <f>O197*H197</f>
        <v>0</v>
      </c>
      <c r="Q197" s="184">
        <v>0</v>
      </c>
      <c r="R197" s="184">
        <f>Q197*H197</f>
        <v>0</v>
      </c>
      <c r="S197" s="184">
        <v>0.002</v>
      </c>
      <c r="T197" s="185">
        <f>S197*H197</f>
        <v>0.73999999999999999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6" t="s">
        <v>140</v>
      </c>
      <c r="AT197" s="186" t="s">
        <v>135</v>
      </c>
      <c r="AU197" s="186" t="s">
        <v>84</v>
      </c>
      <c r="AY197" s="18" t="s">
        <v>132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8" t="s">
        <v>82</v>
      </c>
      <c r="BK197" s="187">
        <f>ROUND(I197*H197,2)</f>
        <v>0</v>
      </c>
      <c r="BL197" s="18" t="s">
        <v>140</v>
      </c>
      <c r="BM197" s="186" t="s">
        <v>270</v>
      </c>
    </row>
    <row r="198" s="13" customFormat="1">
      <c r="A198" s="13"/>
      <c r="B198" s="188"/>
      <c r="C198" s="13"/>
      <c r="D198" s="189" t="s">
        <v>145</v>
      </c>
      <c r="E198" s="190" t="s">
        <v>1</v>
      </c>
      <c r="F198" s="191" t="s">
        <v>271</v>
      </c>
      <c r="G198" s="13"/>
      <c r="H198" s="192">
        <v>370</v>
      </c>
      <c r="I198" s="193"/>
      <c r="J198" s="13"/>
      <c r="K198" s="13"/>
      <c r="L198" s="188"/>
      <c r="M198" s="194"/>
      <c r="N198" s="195"/>
      <c r="O198" s="195"/>
      <c r="P198" s="195"/>
      <c r="Q198" s="195"/>
      <c r="R198" s="195"/>
      <c r="S198" s="195"/>
      <c r="T198" s="19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0" t="s">
        <v>145</v>
      </c>
      <c r="AU198" s="190" t="s">
        <v>84</v>
      </c>
      <c r="AV198" s="13" t="s">
        <v>84</v>
      </c>
      <c r="AW198" s="13" t="s">
        <v>34</v>
      </c>
      <c r="AX198" s="13" t="s">
        <v>82</v>
      </c>
      <c r="AY198" s="190" t="s">
        <v>132</v>
      </c>
    </row>
    <row r="199" s="2" customFormat="1" ht="24.15" customHeight="1">
      <c r="A199" s="37"/>
      <c r="B199" s="174"/>
      <c r="C199" s="175" t="s">
        <v>272</v>
      </c>
      <c r="D199" s="175" t="s">
        <v>135</v>
      </c>
      <c r="E199" s="176" t="s">
        <v>273</v>
      </c>
      <c r="F199" s="177" t="s">
        <v>274</v>
      </c>
      <c r="G199" s="178" t="s">
        <v>245</v>
      </c>
      <c r="H199" s="179">
        <v>40</v>
      </c>
      <c r="I199" s="180"/>
      <c r="J199" s="181">
        <f>ROUND(I199*H199,2)</f>
        <v>0</v>
      </c>
      <c r="K199" s="177" t="s">
        <v>139</v>
      </c>
      <c r="L199" s="38"/>
      <c r="M199" s="182" t="s">
        <v>1</v>
      </c>
      <c r="N199" s="183" t="s">
        <v>42</v>
      </c>
      <c r="O199" s="76"/>
      <c r="P199" s="184">
        <f>O199*H199</f>
        <v>0</v>
      </c>
      <c r="Q199" s="184">
        <v>0</v>
      </c>
      <c r="R199" s="184">
        <f>Q199*H199</f>
        <v>0</v>
      </c>
      <c r="S199" s="184">
        <v>0.0060000000000000001</v>
      </c>
      <c r="T199" s="185">
        <f>S199*H199</f>
        <v>0.23999999999999999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6" t="s">
        <v>140</v>
      </c>
      <c r="AT199" s="186" t="s">
        <v>135</v>
      </c>
      <c r="AU199" s="186" t="s">
        <v>84</v>
      </c>
      <c r="AY199" s="18" t="s">
        <v>132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8" t="s">
        <v>82</v>
      </c>
      <c r="BK199" s="187">
        <f>ROUND(I199*H199,2)</f>
        <v>0</v>
      </c>
      <c r="BL199" s="18" t="s">
        <v>140</v>
      </c>
      <c r="BM199" s="186" t="s">
        <v>275</v>
      </c>
    </row>
    <row r="200" s="13" customFormat="1">
      <c r="A200" s="13"/>
      <c r="B200" s="188"/>
      <c r="C200" s="13"/>
      <c r="D200" s="189" t="s">
        <v>145</v>
      </c>
      <c r="E200" s="190" t="s">
        <v>1</v>
      </c>
      <c r="F200" s="191" t="s">
        <v>276</v>
      </c>
      <c r="G200" s="13"/>
      <c r="H200" s="192">
        <v>40</v>
      </c>
      <c r="I200" s="193"/>
      <c r="J200" s="13"/>
      <c r="K200" s="13"/>
      <c r="L200" s="188"/>
      <c r="M200" s="194"/>
      <c r="N200" s="195"/>
      <c r="O200" s="195"/>
      <c r="P200" s="195"/>
      <c r="Q200" s="195"/>
      <c r="R200" s="195"/>
      <c r="S200" s="195"/>
      <c r="T200" s="19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0" t="s">
        <v>145</v>
      </c>
      <c r="AU200" s="190" t="s">
        <v>84</v>
      </c>
      <c r="AV200" s="13" t="s">
        <v>84</v>
      </c>
      <c r="AW200" s="13" t="s">
        <v>34</v>
      </c>
      <c r="AX200" s="13" t="s">
        <v>82</v>
      </c>
      <c r="AY200" s="190" t="s">
        <v>132</v>
      </c>
    </row>
    <row r="201" s="2" customFormat="1" ht="24.15" customHeight="1">
      <c r="A201" s="37"/>
      <c r="B201" s="174"/>
      <c r="C201" s="175" t="s">
        <v>277</v>
      </c>
      <c r="D201" s="175" t="s">
        <v>135</v>
      </c>
      <c r="E201" s="176" t="s">
        <v>278</v>
      </c>
      <c r="F201" s="177" t="s">
        <v>279</v>
      </c>
      <c r="G201" s="178" t="s">
        <v>245</v>
      </c>
      <c r="H201" s="179">
        <v>46</v>
      </c>
      <c r="I201" s="180"/>
      <c r="J201" s="181">
        <f>ROUND(I201*H201,2)</f>
        <v>0</v>
      </c>
      <c r="K201" s="177" t="s">
        <v>139</v>
      </c>
      <c r="L201" s="38"/>
      <c r="M201" s="182" t="s">
        <v>1</v>
      </c>
      <c r="N201" s="183" t="s">
        <v>42</v>
      </c>
      <c r="O201" s="76"/>
      <c r="P201" s="184">
        <f>O201*H201</f>
        <v>0</v>
      </c>
      <c r="Q201" s="184">
        <v>0</v>
      </c>
      <c r="R201" s="184">
        <f>Q201*H201</f>
        <v>0</v>
      </c>
      <c r="S201" s="184">
        <v>0.037999999999999999</v>
      </c>
      <c r="T201" s="185">
        <f>S201*H201</f>
        <v>1.748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6" t="s">
        <v>140</v>
      </c>
      <c r="AT201" s="186" t="s">
        <v>135</v>
      </c>
      <c r="AU201" s="186" t="s">
        <v>84</v>
      </c>
      <c r="AY201" s="18" t="s">
        <v>132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18" t="s">
        <v>82</v>
      </c>
      <c r="BK201" s="187">
        <f>ROUND(I201*H201,2)</f>
        <v>0</v>
      </c>
      <c r="BL201" s="18" t="s">
        <v>140</v>
      </c>
      <c r="BM201" s="186" t="s">
        <v>280</v>
      </c>
    </row>
    <row r="202" s="2" customFormat="1" ht="24.15" customHeight="1">
      <c r="A202" s="37"/>
      <c r="B202" s="174"/>
      <c r="C202" s="175" t="s">
        <v>281</v>
      </c>
      <c r="D202" s="175" t="s">
        <v>135</v>
      </c>
      <c r="E202" s="176" t="s">
        <v>282</v>
      </c>
      <c r="F202" s="177" t="s">
        <v>283</v>
      </c>
      <c r="G202" s="178" t="s">
        <v>245</v>
      </c>
      <c r="H202" s="179">
        <v>3.2000000000000002</v>
      </c>
      <c r="I202" s="180"/>
      <c r="J202" s="181">
        <f>ROUND(I202*H202,2)</f>
        <v>0</v>
      </c>
      <c r="K202" s="177" t="s">
        <v>139</v>
      </c>
      <c r="L202" s="38"/>
      <c r="M202" s="182" t="s">
        <v>1</v>
      </c>
      <c r="N202" s="183" t="s">
        <v>42</v>
      </c>
      <c r="O202" s="76"/>
      <c r="P202" s="184">
        <f>O202*H202</f>
        <v>0</v>
      </c>
      <c r="Q202" s="184">
        <v>0</v>
      </c>
      <c r="R202" s="184">
        <f>Q202*H202</f>
        <v>0</v>
      </c>
      <c r="S202" s="184">
        <v>0.010999999999999999</v>
      </c>
      <c r="T202" s="185">
        <f>S202*H202</f>
        <v>0.035200000000000002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6" t="s">
        <v>140</v>
      </c>
      <c r="AT202" s="186" t="s">
        <v>135</v>
      </c>
      <c r="AU202" s="186" t="s">
        <v>84</v>
      </c>
      <c r="AY202" s="18" t="s">
        <v>132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8" t="s">
        <v>82</v>
      </c>
      <c r="BK202" s="187">
        <f>ROUND(I202*H202,2)</f>
        <v>0</v>
      </c>
      <c r="BL202" s="18" t="s">
        <v>140</v>
      </c>
      <c r="BM202" s="186" t="s">
        <v>284</v>
      </c>
    </row>
    <row r="203" s="13" customFormat="1">
      <c r="A203" s="13"/>
      <c r="B203" s="188"/>
      <c r="C203" s="13"/>
      <c r="D203" s="189" t="s">
        <v>145</v>
      </c>
      <c r="E203" s="190" t="s">
        <v>1</v>
      </c>
      <c r="F203" s="191" t="s">
        <v>285</v>
      </c>
      <c r="G203" s="13"/>
      <c r="H203" s="192">
        <v>3.2000000000000002</v>
      </c>
      <c r="I203" s="193"/>
      <c r="J203" s="13"/>
      <c r="K203" s="13"/>
      <c r="L203" s="188"/>
      <c r="M203" s="194"/>
      <c r="N203" s="195"/>
      <c r="O203" s="195"/>
      <c r="P203" s="195"/>
      <c r="Q203" s="195"/>
      <c r="R203" s="195"/>
      <c r="S203" s="195"/>
      <c r="T203" s="19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0" t="s">
        <v>145</v>
      </c>
      <c r="AU203" s="190" t="s">
        <v>84</v>
      </c>
      <c r="AV203" s="13" t="s">
        <v>84</v>
      </c>
      <c r="AW203" s="13" t="s">
        <v>34</v>
      </c>
      <c r="AX203" s="13" t="s">
        <v>82</v>
      </c>
      <c r="AY203" s="190" t="s">
        <v>132</v>
      </c>
    </row>
    <row r="204" s="2" customFormat="1" ht="24.15" customHeight="1">
      <c r="A204" s="37"/>
      <c r="B204" s="174"/>
      <c r="C204" s="175" t="s">
        <v>286</v>
      </c>
      <c r="D204" s="175" t="s">
        <v>135</v>
      </c>
      <c r="E204" s="176" t="s">
        <v>287</v>
      </c>
      <c r="F204" s="177" t="s">
        <v>288</v>
      </c>
      <c r="G204" s="178" t="s">
        <v>245</v>
      </c>
      <c r="H204" s="179">
        <v>7</v>
      </c>
      <c r="I204" s="180"/>
      <c r="J204" s="181">
        <f>ROUND(I204*H204,2)</f>
        <v>0</v>
      </c>
      <c r="K204" s="177" t="s">
        <v>139</v>
      </c>
      <c r="L204" s="38"/>
      <c r="M204" s="182" t="s">
        <v>1</v>
      </c>
      <c r="N204" s="183" t="s">
        <v>42</v>
      </c>
      <c r="O204" s="76"/>
      <c r="P204" s="184">
        <f>O204*H204</f>
        <v>0</v>
      </c>
      <c r="Q204" s="184">
        <v>0</v>
      </c>
      <c r="R204" s="184">
        <f>Q204*H204</f>
        <v>0</v>
      </c>
      <c r="S204" s="184">
        <v>0.045999999999999999</v>
      </c>
      <c r="T204" s="185">
        <f>S204*H204</f>
        <v>0.32200000000000001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6" t="s">
        <v>140</v>
      </c>
      <c r="AT204" s="186" t="s">
        <v>135</v>
      </c>
      <c r="AU204" s="186" t="s">
        <v>84</v>
      </c>
      <c r="AY204" s="18" t="s">
        <v>132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8" t="s">
        <v>82</v>
      </c>
      <c r="BK204" s="187">
        <f>ROUND(I204*H204,2)</f>
        <v>0</v>
      </c>
      <c r="BL204" s="18" t="s">
        <v>140</v>
      </c>
      <c r="BM204" s="186" t="s">
        <v>289</v>
      </c>
    </row>
    <row r="205" s="2" customFormat="1" ht="24.15" customHeight="1">
      <c r="A205" s="37"/>
      <c r="B205" s="174"/>
      <c r="C205" s="175" t="s">
        <v>290</v>
      </c>
      <c r="D205" s="175" t="s">
        <v>135</v>
      </c>
      <c r="E205" s="176" t="s">
        <v>291</v>
      </c>
      <c r="F205" s="177" t="s">
        <v>292</v>
      </c>
      <c r="G205" s="178" t="s">
        <v>245</v>
      </c>
      <c r="H205" s="179">
        <v>7.2000000000000002</v>
      </c>
      <c r="I205" s="180"/>
      <c r="J205" s="181">
        <f>ROUND(I205*H205,2)</f>
        <v>0</v>
      </c>
      <c r="K205" s="177" t="s">
        <v>139</v>
      </c>
      <c r="L205" s="38"/>
      <c r="M205" s="182" t="s">
        <v>1</v>
      </c>
      <c r="N205" s="183" t="s">
        <v>42</v>
      </c>
      <c r="O205" s="76"/>
      <c r="P205" s="184">
        <f>O205*H205</f>
        <v>0</v>
      </c>
      <c r="Q205" s="184">
        <v>0</v>
      </c>
      <c r="R205" s="184">
        <f>Q205*H205</f>
        <v>0</v>
      </c>
      <c r="S205" s="184">
        <v>0.066000000000000003</v>
      </c>
      <c r="T205" s="185">
        <f>S205*H205</f>
        <v>0.47520000000000001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6" t="s">
        <v>140</v>
      </c>
      <c r="AT205" s="186" t="s">
        <v>135</v>
      </c>
      <c r="AU205" s="186" t="s">
        <v>84</v>
      </c>
      <c r="AY205" s="18" t="s">
        <v>132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8" t="s">
        <v>82</v>
      </c>
      <c r="BK205" s="187">
        <f>ROUND(I205*H205,2)</f>
        <v>0</v>
      </c>
      <c r="BL205" s="18" t="s">
        <v>140</v>
      </c>
      <c r="BM205" s="186" t="s">
        <v>293</v>
      </c>
    </row>
    <row r="206" s="2" customFormat="1" ht="37.8" customHeight="1">
      <c r="A206" s="37"/>
      <c r="B206" s="174"/>
      <c r="C206" s="175" t="s">
        <v>294</v>
      </c>
      <c r="D206" s="175" t="s">
        <v>135</v>
      </c>
      <c r="E206" s="176" t="s">
        <v>295</v>
      </c>
      <c r="F206" s="177" t="s">
        <v>296</v>
      </c>
      <c r="G206" s="178" t="s">
        <v>245</v>
      </c>
      <c r="H206" s="179">
        <v>110</v>
      </c>
      <c r="I206" s="180"/>
      <c r="J206" s="181">
        <f>ROUND(I206*H206,2)</f>
        <v>0</v>
      </c>
      <c r="K206" s="177" t="s">
        <v>139</v>
      </c>
      <c r="L206" s="38"/>
      <c r="M206" s="182" t="s">
        <v>1</v>
      </c>
      <c r="N206" s="183" t="s">
        <v>42</v>
      </c>
      <c r="O206" s="76"/>
      <c r="P206" s="184">
        <f>O206*H206</f>
        <v>0</v>
      </c>
      <c r="Q206" s="184">
        <v>0</v>
      </c>
      <c r="R206" s="184">
        <f>Q206*H206</f>
        <v>0</v>
      </c>
      <c r="S206" s="184">
        <v>0.002</v>
      </c>
      <c r="T206" s="185">
        <f>S206*H206</f>
        <v>0.22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6" t="s">
        <v>140</v>
      </c>
      <c r="AT206" s="186" t="s">
        <v>135</v>
      </c>
      <c r="AU206" s="186" t="s">
        <v>84</v>
      </c>
      <c r="AY206" s="18" t="s">
        <v>132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8" t="s">
        <v>82</v>
      </c>
      <c r="BK206" s="187">
        <f>ROUND(I206*H206,2)</f>
        <v>0</v>
      </c>
      <c r="BL206" s="18" t="s">
        <v>140</v>
      </c>
      <c r="BM206" s="186" t="s">
        <v>297</v>
      </c>
    </row>
    <row r="207" s="2" customFormat="1" ht="24.15" customHeight="1">
      <c r="A207" s="37"/>
      <c r="B207" s="174"/>
      <c r="C207" s="175" t="s">
        <v>298</v>
      </c>
      <c r="D207" s="175" t="s">
        <v>135</v>
      </c>
      <c r="E207" s="176" t="s">
        <v>299</v>
      </c>
      <c r="F207" s="177" t="s">
        <v>300</v>
      </c>
      <c r="G207" s="178" t="s">
        <v>245</v>
      </c>
      <c r="H207" s="179">
        <v>0.25</v>
      </c>
      <c r="I207" s="180"/>
      <c r="J207" s="181">
        <f>ROUND(I207*H207,2)</f>
        <v>0</v>
      </c>
      <c r="K207" s="177" t="s">
        <v>139</v>
      </c>
      <c r="L207" s="38"/>
      <c r="M207" s="182" t="s">
        <v>1</v>
      </c>
      <c r="N207" s="183" t="s">
        <v>42</v>
      </c>
      <c r="O207" s="76"/>
      <c r="P207" s="184">
        <f>O207*H207</f>
        <v>0</v>
      </c>
      <c r="Q207" s="184">
        <v>0.0027899999999999999</v>
      </c>
      <c r="R207" s="184">
        <f>Q207*H207</f>
        <v>0.00069749999999999999</v>
      </c>
      <c r="S207" s="184">
        <v>0.056000000000000001</v>
      </c>
      <c r="T207" s="185">
        <f>S207*H207</f>
        <v>0.014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6" t="s">
        <v>140</v>
      </c>
      <c r="AT207" s="186" t="s">
        <v>135</v>
      </c>
      <c r="AU207" s="186" t="s">
        <v>84</v>
      </c>
      <c r="AY207" s="18" t="s">
        <v>132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8" t="s">
        <v>82</v>
      </c>
      <c r="BK207" s="187">
        <f>ROUND(I207*H207,2)</f>
        <v>0</v>
      </c>
      <c r="BL207" s="18" t="s">
        <v>140</v>
      </c>
      <c r="BM207" s="186" t="s">
        <v>301</v>
      </c>
    </row>
    <row r="208" s="13" customFormat="1">
      <c r="A208" s="13"/>
      <c r="B208" s="188"/>
      <c r="C208" s="13"/>
      <c r="D208" s="189" t="s">
        <v>145</v>
      </c>
      <c r="E208" s="190" t="s">
        <v>1</v>
      </c>
      <c r="F208" s="191" t="s">
        <v>302</v>
      </c>
      <c r="G208" s="13"/>
      <c r="H208" s="192">
        <v>0.25</v>
      </c>
      <c r="I208" s="193"/>
      <c r="J208" s="13"/>
      <c r="K208" s="13"/>
      <c r="L208" s="188"/>
      <c r="M208" s="194"/>
      <c r="N208" s="195"/>
      <c r="O208" s="195"/>
      <c r="P208" s="195"/>
      <c r="Q208" s="195"/>
      <c r="R208" s="195"/>
      <c r="S208" s="195"/>
      <c r="T208" s="19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0" t="s">
        <v>145</v>
      </c>
      <c r="AU208" s="190" t="s">
        <v>84</v>
      </c>
      <c r="AV208" s="13" t="s">
        <v>84</v>
      </c>
      <c r="AW208" s="13" t="s">
        <v>34</v>
      </c>
      <c r="AX208" s="13" t="s">
        <v>82</v>
      </c>
      <c r="AY208" s="190" t="s">
        <v>132</v>
      </c>
    </row>
    <row r="209" s="2" customFormat="1" ht="24.15" customHeight="1">
      <c r="A209" s="37"/>
      <c r="B209" s="174"/>
      <c r="C209" s="175" t="s">
        <v>303</v>
      </c>
      <c r="D209" s="175" t="s">
        <v>135</v>
      </c>
      <c r="E209" s="176" t="s">
        <v>304</v>
      </c>
      <c r="F209" s="177" t="s">
        <v>305</v>
      </c>
      <c r="G209" s="178" t="s">
        <v>245</v>
      </c>
      <c r="H209" s="179">
        <v>1</v>
      </c>
      <c r="I209" s="180"/>
      <c r="J209" s="181">
        <f>ROUND(I209*H209,2)</f>
        <v>0</v>
      </c>
      <c r="K209" s="177" t="s">
        <v>139</v>
      </c>
      <c r="L209" s="38"/>
      <c r="M209" s="182" t="s">
        <v>1</v>
      </c>
      <c r="N209" s="183" t="s">
        <v>42</v>
      </c>
      <c r="O209" s="76"/>
      <c r="P209" s="184">
        <f>O209*H209</f>
        <v>0</v>
      </c>
      <c r="Q209" s="184">
        <v>0.00107</v>
      </c>
      <c r="R209" s="184">
        <f>Q209*H209</f>
        <v>0.00107</v>
      </c>
      <c r="S209" s="184">
        <v>0.0028</v>
      </c>
      <c r="T209" s="185">
        <f>S209*H209</f>
        <v>0.0028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6" t="s">
        <v>140</v>
      </c>
      <c r="AT209" s="186" t="s">
        <v>135</v>
      </c>
      <c r="AU209" s="186" t="s">
        <v>84</v>
      </c>
      <c r="AY209" s="18" t="s">
        <v>132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8" t="s">
        <v>82</v>
      </c>
      <c r="BK209" s="187">
        <f>ROUND(I209*H209,2)</f>
        <v>0</v>
      </c>
      <c r="BL209" s="18" t="s">
        <v>140</v>
      </c>
      <c r="BM209" s="186" t="s">
        <v>306</v>
      </c>
    </row>
    <row r="210" s="13" customFormat="1">
      <c r="A210" s="13"/>
      <c r="B210" s="188"/>
      <c r="C210" s="13"/>
      <c r="D210" s="189" t="s">
        <v>145</v>
      </c>
      <c r="E210" s="190" t="s">
        <v>1</v>
      </c>
      <c r="F210" s="191" t="s">
        <v>307</v>
      </c>
      <c r="G210" s="13"/>
      <c r="H210" s="192">
        <v>1</v>
      </c>
      <c r="I210" s="193"/>
      <c r="J210" s="13"/>
      <c r="K210" s="13"/>
      <c r="L210" s="188"/>
      <c r="M210" s="194"/>
      <c r="N210" s="195"/>
      <c r="O210" s="195"/>
      <c r="P210" s="195"/>
      <c r="Q210" s="195"/>
      <c r="R210" s="195"/>
      <c r="S210" s="195"/>
      <c r="T210" s="19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0" t="s">
        <v>145</v>
      </c>
      <c r="AU210" s="190" t="s">
        <v>84</v>
      </c>
      <c r="AV210" s="13" t="s">
        <v>84</v>
      </c>
      <c r="AW210" s="13" t="s">
        <v>34</v>
      </c>
      <c r="AX210" s="13" t="s">
        <v>82</v>
      </c>
      <c r="AY210" s="190" t="s">
        <v>132</v>
      </c>
    </row>
    <row r="211" s="2" customFormat="1" ht="21.75" customHeight="1">
      <c r="A211" s="37"/>
      <c r="B211" s="174"/>
      <c r="C211" s="175" t="s">
        <v>308</v>
      </c>
      <c r="D211" s="175" t="s">
        <v>135</v>
      </c>
      <c r="E211" s="176" t="s">
        <v>309</v>
      </c>
      <c r="F211" s="177" t="s">
        <v>310</v>
      </c>
      <c r="G211" s="178" t="s">
        <v>311</v>
      </c>
      <c r="H211" s="179">
        <v>1</v>
      </c>
      <c r="I211" s="180"/>
      <c r="J211" s="181">
        <f>ROUND(I211*H211,2)</f>
        <v>0</v>
      </c>
      <c r="K211" s="177" t="s">
        <v>1</v>
      </c>
      <c r="L211" s="38"/>
      <c r="M211" s="182" t="s">
        <v>1</v>
      </c>
      <c r="N211" s="183" t="s">
        <v>42</v>
      </c>
      <c r="O211" s="76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6" t="s">
        <v>140</v>
      </c>
      <c r="AT211" s="186" t="s">
        <v>135</v>
      </c>
      <c r="AU211" s="186" t="s">
        <v>84</v>
      </c>
      <c r="AY211" s="18" t="s">
        <v>132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8" t="s">
        <v>82</v>
      </c>
      <c r="BK211" s="187">
        <f>ROUND(I211*H211,2)</f>
        <v>0</v>
      </c>
      <c r="BL211" s="18" t="s">
        <v>140</v>
      </c>
      <c r="BM211" s="186" t="s">
        <v>312</v>
      </c>
    </row>
    <row r="212" s="2" customFormat="1" ht="24.15" customHeight="1">
      <c r="A212" s="37"/>
      <c r="B212" s="174"/>
      <c r="C212" s="175" t="s">
        <v>313</v>
      </c>
      <c r="D212" s="175" t="s">
        <v>135</v>
      </c>
      <c r="E212" s="176" t="s">
        <v>314</v>
      </c>
      <c r="F212" s="177" t="s">
        <v>315</v>
      </c>
      <c r="G212" s="178" t="s">
        <v>158</v>
      </c>
      <c r="H212" s="179">
        <v>40.469999999999999</v>
      </c>
      <c r="I212" s="180"/>
      <c r="J212" s="181">
        <f>ROUND(I212*H212,2)</f>
        <v>0</v>
      </c>
      <c r="K212" s="177" t="s">
        <v>139</v>
      </c>
      <c r="L212" s="38"/>
      <c r="M212" s="182" t="s">
        <v>1</v>
      </c>
      <c r="N212" s="183" t="s">
        <v>42</v>
      </c>
      <c r="O212" s="76"/>
      <c r="P212" s="184">
        <f>O212*H212</f>
        <v>0</v>
      </c>
      <c r="Q212" s="184">
        <v>0</v>
      </c>
      <c r="R212" s="184">
        <f>Q212*H212</f>
        <v>0</v>
      </c>
      <c r="S212" s="184">
        <v>0.068000000000000005</v>
      </c>
      <c r="T212" s="185">
        <f>S212*H212</f>
        <v>2.75196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6" t="s">
        <v>140</v>
      </c>
      <c r="AT212" s="186" t="s">
        <v>135</v>
      </c>
      <c r="AU212" s="186" t="s">
        <v>84</v>
      </c>
      <c r="AY212" s="18" t="s">
        <v>132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8" t="s">
        <v>82</v>
      </c>
      <c r="BK212" s="187">
        <f>ROUND(I212*H212,2)</f>
        <v>0</v>
      </c>
      <c r="BL212" s="18" t="s">
        <v>140</v>
      </c>
      <c r="BM212" s="186" t="s">
        <v>316</v>
      </c>
    </row>
    <row r="213" s="13" customFormat="1">
      <c r="A213" s="13"/>
      <c r="B213" s="188"/>
      <c r="C213" s="13"/>
      <c r="D213" s="189" t="s">
        <v>145</v>
      </c>
      <c r="E213" s="190" t="s">
        <v>1</v>
      </c>
      <c r="F213" s="191" t="s">
        <v>317</v>
      </c>
      <c r="G213" s="13"/>
      <c r="H213" s="192">
        <v>17.129999999999999</v>
      </c>
      <c r="I213" s="193"/>
      <c r="J213" s="13"/>
      <c r="K213" s="13"/>
      <c r="L213" s="188"/>
      <c r="M213" s="194"/>
      <c r="N213" s="195"/>
      <c r="O213" s="195"/>
      <c r="P213" s="195"/>
      <c r="Q213" s="195"/>
      <c r="R213" s="195"/>
      <c r="S213" s="195"/>
      <c r="T213" s="19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0" t="s">
        <v>145</v>
      </c>
      <c r="AU213" s="190" t="s">
        <v>84</v>
      </c>
      <c r="AV213" s="13" t="s">
        <v>84</v>
      </c>
      <c r="AW213" s="13" t="s">
        <v>34</v>
      </c>
      <c r="AX213" s="13" t="s">
        <v>77</v>
      </c>
      <c r="AY213" s="190" t="s">
        <v>132</v>
      </c>
    </row>
    <row r="214" s="13" customFormat="1">
      <c r="A214" s="13"/>
      <c r="B214" s="188"/>
      <c r="C214" s="13"/>
      <c r="D214" s="189" t="s">
        <v>145</v>
      </c>
      <c r="E214" s="190" t="s">
        <v>1</v>
      </c>
      <c r="F214" s="191" t="s">
        <v>318</v>
      </c>
      <c r="G214" s="13"/>
      <c r="H214" s="192">
        <v>23.34</v>
      </c>
      <c r="I214" s="193"/>
      <c r="J214" s="13"/>
      <c r="K214" s="13"/>
      <c r="L214" s="188"/>
      <c r="M214" s="194"/>
      <c r="N214" s="195"/>
      <c r="O214" s="195"/>
      <c r="P214" s="195"/>
      <c r="Q214" s="195"/>
      <c r="R214" s="195"/>
      <c r="S214" s="195"/>
      <c r="T214" s="19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0" t="s">
        <v>145</v>
      </c>
      <c r="AU214" s="190" t="s">
        <v>84</v>
      </c>
      <c r="AV214" s="13" t="s">
        <v>84</v>
      </c>
      <c r="AW214" s="13" t="s">
        <v>34</v>
      </c>
      <c r="AX214" s="13" t="s">
        <v>77</v>
      </c>
      <c r="AY214" s="190" t="s">
        <v>132</v>
      </c>
    </row>
    <row r="215" s="14" customFormat="1">
      <c r="A215" s="14"/>
      <c r="B215" s="197"/>
      <c r="C215" s="14"/>
      <c r="D215" s="189" t="s">
        <v>145</v>
      </c>
      <c r="E215" s="198" t="s">
        <v>1</v>
      </c>
      <c r="F215" s="199" t="s">
        <v>192</v>
      </c>
      <c r="G215" s="14"/>
      <c r="H215" s="200">
        <v>40.469999999999999</v>
      </c>
      <c r="I215" s="201"/>
      <c r="J215" s="14"/>
      <c r="K215" s="14"/>
      <c r="L215" s="197"/>
      <c r="M215" s="202"/>
      <c r="N215" s="203"/>
      <c r="O215" s="203"/>
      <c r="P215" s="203"/>
      <c r="Q215" s="203"/>
      <c r="R215" s="203"/>
      <c r="S215" s="203"/>
      <c r="T215" s="20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8" t="s">
        <v>145</v>
      </c>
      <c r="AU215" s="198" t="s">
        <v>84</v>
      </c>
      <c r="AV215" s="14" t="s">
        <v>140</v>
      </c>
      <c r="AW215" s="14" t="s">
        <v>34</v>
      </c>
      <c r="AX215" s="14" t="s">
        <v>82</v>
      </c>
      <c r="AY215" s="198" t="s">
        <v>132</v>
      </c>
    </row>
    <row r="216" s="12" customFormat="1" ht="22.8" customHeight="1">
      <c r="A216" s="12"/>
      <c r="B216" s="161"/>
      <c r="C216" s="12"/>
      <c r="D216" s="162" t="s">
        <v>76</v>
      </c>
      <c r="E216" s="172" t="s">
        <v>319</v>
      </c>
      <c r="F216" s="172" t="s">
        <v>320</v>
      </c>
      <c r="G216" s="12"/>
      <c r="H216" s="12"/>
      <c r="I216" s="164"/>
      <c r="J216" s="173">
        <f>BK216</f>
        <v>0</v>
      </c>
      <c r="K216" s="12"/>
      <c r="L216" s="161"/>
      <c r="M216" s="166"/>
      <c r="N216" s="167"/>
      <c r="O216" s="167"/>
      <c r="P216" s="168">
        <f>SUM(P217:P223)</f>
        <v>0</v>
      </c>
      <c r="Q216" s="167"/>
      <c r="R216" s="168">
        <f>SUM(R217:R223)</f>
        <v>0</v>
      </c>
      <c r="S216" s="167"/>
      <c r="T216" s="169">
        <f>SUM(T217:T223)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62" t="s">
        <v>82</v>
      </c>
      <c r="AT216" s="170" t="s">
        <v>76</v>
      </c>
      <c r="AU216" s="170" t="s">
        <v>82</v>
      </c>
      <c r="AY216" s="162" t="s">
        <v>132</v>
      </c>
      <c r="BK216" s="171">
        <f>SUM(BK217:BK223)</f>
        <v>0</v>
      </c>
    </row>
    <row r="217" s="2" customFormat="1" ht="24.15" customHeight="1">
      <c r="A217" s="37"/>
      <c r="B217" s="174"/>
      <c r="C217" s="175" t="s">
        <v>321</v>
      </c>
      <c r="D217" s="175" t="s">
        <v>135</v>
      </c>
      <c r="E217" s="176" t="s">
        <v>322</v>
      </c>
      <c r="F217" s="177" t="s">
        <v>323</v>
      </c>
      <c r="G217" s="178" t="s">
        <v>149</v>
      </c>
      <c r="H217" s="179">
        <v>13.457000000000001</v>
      </c>
      <c r="I217" s="180"/>
      <c r="J217" s="181">
        <f>ROUND(I217*H217,2)</f>
        <v>0</v>
      </c>
      <c r="K217" s="177" t="s">
        <v>139</v>
      </c>
      <c r="L217" s="38"/>
      <c r="M217" s="182" t="s">
        <v>1</v>
      </c>
      <c r="N217" s="183" t="s">
        <v>42</v>
      </c>
      <c r="O217" s="76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6" t="s">
        <v>140</v>
      </c>
      <c r="AT217" s="186" t="s">
        <v>135</v>
      </c>
      <c r="AU217" s="186" t="s">
        <v>84</v>
      </c>
      <c r="AY217" s="18" t="s">
        <v>132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8" t="s">
        <v>82</v>
      </c>
      <c r="BK217" s="187">
        <f>ROUND(I217*H217,2)</f>
        <v>0</v>
      </c>
      <c r="BL217" s="18" t="s">
        <v>140</v>
      </c>
      <c r="BM217" s="186" t="s">
        <v>324</v>
      </c>
    </row>
    <row r="218" s="2" customFormat="1" ht="24.15" customHeight="1">
      <c r="A218" s="37"/>
      <c r="B218" s="174"/>
      <c r="C218" s="175" t="s">
        <v>325</v>
      </c>
      <c r="D218" s="175" t="s">
        <v>135</v>
      </c>
      <c r="E218" s="176" t="s">
        <v>326</v>
      </c>
      <c r="F218" s="177" t="s">
        <v>327</v>
      </c>
      <c r="G218" s="178" t="s">
        <v>149</v>
      </c>
      <c r="H218" s="179">
        <v>255.68299999999999</v>
      </c>
      <c r="I218" s="180"/>
      <c r="J218" s="181">
        <f>ROUND(I218*H218,2)</f>
        <v>0</v>
      </c>
      <c r="K218" s="177" t="s">
        <v>139</v>
      </c>
      <c r="L218" s="38"/>
      <c r="M218" s="182" t="s">
        <v>1</v>
      </c>
      <c r="N218" s="183" t="s">
        <v>42</v>
      </c>
      <c r="O218" s="76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6" t="s">
        <v>140</v>
      </c>
      <c r="AT218" s="186" t="s">
        <v>135</v>
      </c>
      <c r="AU218" s="186" t="s">
        <v>84</v>
      </c>
      <c r="AY218" s="18" t="s">
        <v>132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8" t="s">
        <v>82</v>
      </c>
      <c r="BK218" s="187">
        <f>ROUND(I218*H218,2)</f>
        <v>0</v>
      </c>
      <c r="BL218" s="18" t="s">
        <v>140</v>
      </c>
      <c r="BM218" s="186" t="s">
        <v>328</v>
      </c>
    </row>
    <row r="219" s="13" customFormat="1">
      <c r="A219" s="13"/>
      <c r="B219" s="188"/>
      <c r="C219" s="13"/>
      <c r="D219" s="189" t="s">
        <v>145</v>
      </c>
      <c r="E219" s="190" t="s">
        <v>1</v>
      </c>
      <c r="F219" s="191" t="s">
        <v>329</v>
      </c>
      <c r="G219" s="13"/>
      <c r="H219" s="192">
        <v>255.68299999999999</v>
      </c>
      <c r="I219" s="193"/>
      <c r="J219" s="13"/>
      <c r="K219" s="13"/>
      <c r="L219" s="188"/>
      <c r="M219" s="194"/>
      <c r="N219" s="195"/>
      <c r="O219" s="195"/>
      <c r="P219" s="195"/>
      <c r="Q219" s="195"/>
      <c r="R219" s="195"/>
      <c r="S219" s="195"/>
      <c r="T219" s="19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0" t="s">
        <v>145</v>
      </c>
      <c r="AU219" s="190" t="s">
        <v>84</v>
      </c>
      <c r="AV219" s="13" t="s">
        <v>84</v>
      </c>
      <c r="AW219" s="13" t="s">
        <v>34</v>
      </c>
      <c r="AX219" s="13" t="s">
        <v>82</v>
      </c>
      <c r="AY219" s="190" t="s">
        <v>132</v>
      </c>
    </row>
    <row r="220" s="2" customFormat="1" ht="33" customHeight="1">
      <c r="A220" s="37"/>
      <c r="B220" s="174"/>
      <c r="C220" s="175" t="s">
        <v>330</v>
      </c>
      <c r="D220" s="175" t="s">
        <v>135</v>
      </c>
      <c r="E220" s="176" t="s">
        <v>331</v>
      </c>
      <c r="F220" s="177" t="s">
        <v>332</v>
      </c>
      <c r="G220" s="178" t="s">
        <v>149</v>
      </c>
      <c r="H220" s="179">
        <v>12.642</v>
      </c>
      <c r="I220" s="180"/>
      <c r="J220" s="181">
        <f>ROUND(I220*H220,2)</f>
        <v>0</v>
      </c>
      <c r="K220" s="177" t="s">
        <v>139</v>
      </c>
      <c r="L220" s="38"/>
      <c r="M220" s="182" t="s">
        <v>1</v>
      </c>
      <c r="N220" s="183" t="s">
        <v>42</v>
      </c>
      <c r="O220" s="76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6" t="s">
        <v>140</v>
      </c>
      <c r="AT220" s="186" t="s">
        <v>135</v>
      </c>
      <c r="AU220" s="186" t="s">
        <v>84</v>
      </c>
      <c r="AY220" s="18" t="s">
        <v>132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8" t="s">
        <v>82</v>
      </c>
      <c r="BK220" s="187">
        <f>ROUND(I220*H220,2)</f>
        <v>0</v>
      </c>
      <c r="BL220" s="18" t="s">
        <v>140</v>
      </c>
      <c r="BM220" s="186" t="s">
        <v>333</v>
      </c>
    </row>
    <row r="221" s="13" customFormat="1">
      <c r="A221" s="13"/>
      <c r="B221" s="188"/>
      <c r="C221" s="13"/>
      <c r="D221" s="189" t="s">
        <v>145</v>
      </c>
      <c r="E221" s="190" t="s">
        <v>1</v>
      </c>
      <c r="F221" s="191" t="s">
        <v>334</v>
      </c>
      <c r="G221" s="13"/>
      <c r="H221" s="192">
        <v>12.642</v>
      </c>
      <c r="I221" s="193"/>
      <c r="J221" s="13"/>
      <c r="K221" s="13"/>
      <c r="L221" s="188"/>
      <c r="M221" s="194"/>
      <c r="N221" s="195"/>
      <c r="O221" s="195"/>
      <c r="P221" s="195"/>
      <c r="Q221" s="195"/>
      <c r="R221" s="195"/>
      <c r="S221" s="195"/>
      <c r="T221" s="19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0" t="s">
        <v>145</v>
      </c>
      <c r="AU221" s="190" t="s">
        <v>84</v>
      </c>
      <c r="AV221" s="13" t="s">
        <v>84</v>
      </c>
      <c r="AW221" s="13" t="s">
        <v>34</v>
      </c>
      <c r="AX221" s="13" t="s">
        <v>82</v>
      </c>
      <c r="AY221" s="190" t="s">
        <v>132</v>
      </c>
    </row>
    <row r="222" s="2" customFormat="1" ht="37.8" customHeight="1">
      <c r="A222" s="37"/>
      <c r="B222" s="174"/>
      <c r="C222" s="175" t="s">
        <v>335</v>
      </c>
      <c r="D222" s="175" t="s">
        <v>135</v>
      </c>
      <c r="E222" s="176" t="s">
        <v>336</v>
      </c>
      <c r="F222" s="177" t="s">
        <v>337</v>
      </c>
      <c r="G222" s="178" t="s">
        <v>149</v>
      </c>
      <c r="H222" s="179">
        <v>0.81499999999999995</v>
      </c>
      <c r="I222" s="180"/>
      <c r="J222" s="181">
        <f>ROUND(I222*H222,2)</f>
        <v>0</v>
      </c>
      <c r="K222" s="177" t="s">
        <v>139</v>
      </c>
      <c r="L222" s="38"/>
      <c r="M222" s="182" t="s">
        <v>1</v>
      </c>
      <c r="N222" s="183" t="s">
        <v>42</v>
      </c>
      <c r="O222" s="76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6" t="s">
        <v>140</v>
      </c>
      <c r="AT222" s="186" t="s">
        <v>135</v>
      </c>
      <c r="AU222" s="186" t="s">
        <v>84</v>
      </c>
      <c r="AY222" s="18" t="s">
        <v>132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8" t="s">
        <v>82</v>
      </c>
      <c r="BK222" s="187">
        <f>ROUND(I222*H222,2)</f>
        <v>0</v>
      </c>
      <c r="BL222" s="18" t="s">
        <v>140</v>
      </c>
      <c r="BM222" s="186" t="s">
        <v>338</v>
      </c>
    </row>
    <row r="223" s="13" customFormat="1">
      <c r="A223" s="13"/>
      <c r="B223" s="188"/>
      <c r="C223" s="13"/>
      <c r="D223" s="189" t="s">
        <v>145</v>
      </c>
      <c r="E223" s="190" t="s">
        <v>1</v>
      </c>
      <c r="F223" s="191" t="s">
        <v>339</v>
      </c>
      <c r="G223" s="13"/>
      <c r="H223" s="192">
        <v>0.81499999999999995</v>
      </c>
      <c r="I223" s="193"/>
      <c r="J223" s="13"/>
      <c r="K223" s="13"/>
      <c r="L223" s="188"/>
      <c r="M223" s="194"/>
      <c r="N223" s="195"/>
      <c r="O223" s="195"/>
      <c r="P223" s="195"/>
      <c r="Q223" s="195"/>
      <c r="R223" s="195"/>
      <c r="S223" s="195"/>
      <c r="T223" s="19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0" t="s">
        <v>145</v>
      </c>
      <c r="AU223" s="190" t="s">
        <v>84</v>
      </c>
      <c r="AV223" s="13" t="s">
        <v>84</v>
      </c>
      <c r="AW223" s="13" t="s">
        <v>34</v>
      </c>
      <c r="AX223" s="13" t="s">
        <v>82</v>
      </c>
      <c r="AY223" s="190" t="s">
        <v>132</v>
      </c>
    </row>
    <row r="224" s="12" customFormat="1" ht="22.8" customHeight="1">
      <c r="A224" s="12"/>
      <c r="B224" s="161"/>
      <c r="C224" s="12"/>
      <c r="D224" s="162" t="s">
        <v>76</v>
      </c>
      <c r="E224" s="172" t="s">
        <v>340</v>
      </c>
      <c r="F224" s="172" t="s">
        <v>341</v>
      </c>
      <c r="G224" s="12"/>
      <c r="H224" s="12"/>
      <c r="I224" s="164"/>
      <c r="J224" s="173">
        <f>BK224</f>
        <v>0</v>
      </c>
      <c r="K224" s="12"/>
      <c r="L224" s="161"/>
      <c r="M224" s="166"/>
      <c r="N224" s="167"/>
      <c r="O224" s="167"/>
      <c r="P224" s="168">
        <f>P225</f>
        <v>0</v>
      </c>
      <c r="Q224" s="167"/>
      <c r="R224" s="168">
        <f>R225</f>
        <v>0</v>
      </c>
      <c r="S224" s="167"/>
      <c r="T224" s="169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2" t="s">
        <v>82</v>
      </c>
      <c r="AT224" s="170" t="s">
        <v>76</v>
      </c>
      <c r="AU224" s="170" t="s">
        <v>82</v>
      </c>
      <c r="AY224" s="162" t="s">
        <v>132</v>
      </c>
      <c r="BK224" s="171">
        <f>BK225</f>
        <v>0</v>
      </c>
    </row>
    <row r="225" s="2" customFormat="1" ht="21.75" customHeight="1">
      <c r="A225" s="37"/>
      <c r="B225" s="174"/>
      <c r="C225" s="175" t="s">
        <v>342</v>
      </c>
      <c r="D225" s="175" t="s">
        <v>135</v>
      </c>
      <c r="E225" s="176" t="s">
        <v>343</v>
      </c>
      <c r="F225" s="177" t="s">
        <v>344</v>
      </c>
      <c r="G225" s="178" t="s">
        <v>149</v>
      </c>
      <c r="H225" s="179">
        <v>4.2249999999999996</v>
      </c>
      <c r="I225" s="180"/>
      <c r="J225" s="181">
        <f>ROUND(I225*H225,2)</f>
        <v>0</v>
      </c>
      <c r="K225" s="177" t="s">
        <v>139</v>
      </c>
      <c r="L225" s="38"/>
      <c r="M225" s="182" t="s">
        <v>1</v>
      </c>
      <c r="N225" s="183" t="s">
        <v>42</v>
      </c>
      <c r="O225" s="76"/>
      <c r="P225" s="184">
        <f>O225*H225</f>
        <v>0</v>
      </c>
      <c r="Q225" s="184">
        <v>0</v>
      </c>
      <c r="R225" s="184">
        <f>Q225*H225</f>
        <v>0</v>
      </c>
      <c r="S225" s="184">
        <v>0</v>
      </c>
      <c r="T225" s="18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6" t="s">
        <v>140</v>
      </c>
      <c r="AT225" s="186" t="s">
        <v>135</v>
      </c>
      <c r="AU225" s="186" t="s">
        <v>84</v>
      </c>
      <c r="AY225" s="18" t="s">
        <v>132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8" t="s">
        <v>82</v>
      </c>
      <c r="BK225" s="187">
        <f>ROUND(I225*H225,2)</f>
        <v>0</v>
      </c>
      <c r="BL225" s="18" t="s">
        <v>140</v>
      </c>
      <c r="BM225" s="186" t="s">
        <v>345</v>
      </c>
    </row>
    <row r="226" s="12" customFormat="1" ht="25.92" customHeight="1">
      <c r="A226" s="12"/>
      <c r="B226" s="161"/>
      <c r="C226" s="12"/>
      <c r="D226" s="162" t="s">
        <v>76</v>
      </c>
      <c r="E226" s="163" t="s">
        <v>346</v>
      </c>
      <c r="F226" s="163" t="s">
        <v>347</v>
      </c>
      <c r="G226" s="12"/>
      <c r="H226" s="12"/>
      <c r="I226" s="164"/>
      <c r="J226" s="165">
        <f>BK226</f>
        <v>0</v>
      </c>
      <c r="K226" s="12"/>
      <c r="L226" s="161"/>
      <c r="M226" s="166"/>
      <c r="N226" s="167"/>
      <c r="O226" s="167"/>
      <c r="P226" s="168">
        <f>P227+P231+P238+P250+P279+P301+P349+P361+P377</f>
        <v>0</v>
      </c>
      <c r="Q226" s="167"/>
      <c r="R226" s="168">
        <f>R227+R231+R238+R250+R279+R301+R349+R361+R377</f>
        <v>16.22427489</v>
      </c>
      <c r="S226" s="167"/>
      <c r="T226" s="169">
        <f>T227+T231+T238+T250+T279+T301+T349+T361+T377</f>
        <v>2.0470195200000001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62" t="s">
        <v>84</v>
      </c>
      <c r="AT226" s="170" t="s">
        <v>76</v>
      </c>
      <c r="AU226" s="170" t="s">
        <v>77</v>
      </c>
      <c r="AY226" s="162" t="s">
        <v>132</v>
      </c>
      <c r="BK226" s="171">
        <f>BK227+BK231+BK238+BK250+BK279+BK301+BK349+BK361+BK377</f>
        <v>0</v>
      </c>
    </row>
    <row r="227" s="12" customFormat="1" ht="22.8" customHeight="1">
      <c r="A227" s="12"/>
      <c r="B227" s="161"/>
      <c r="C227" s="12"/>
      <c r="D227" s="162" t="s">
        <v>76</v>
      </c>
      <c r="E227" s="172" t="s">
        <v>348</v>
      </c>
      <c r="F227" s="172" t="s">
        <v>349</v>
      </c>
      <c r="G227" s="12"/>
      <c r="H227" s="12"/>
      <c r="I227" s="164"/>
      <c r="J227" s="173">
        <f>BK227</f>
        <v>0</v>
      </c>
      <c r="K227" s="12"/>
      <c r="L227" s="161"/>
      <c r="M227" s="166"/>
      <c r="N227" s="167"/>
      <c r="O227" s="167"/>
      <c r="P227" s="168">
        <f>SUM(P228:P230)</f>
        <v>0</v>
      </c>
      <c r="Q227" s="167"/>
      <c r="R227" s="168">
        <f>SUM(R228:R230)</f>
        <v>0</v>
      </c>
      <c r="S227" s="167"/>
      <c r="T227" s="169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62" t="s">
        <v>84</v>
      </c>
      <c r="AT227" s="170" t="s">
        <v>76</v>
      </c>
      <c r="AU227" s="170" t="s">
        <v>82</v>
      </c>
      <c r="AY227" s="162" t="s">
        <v>132</v>
      </c>
      <c r="BK227" s="171">
        <f>SUM(BK228:BK230)</f>
        <v>0</v>
      </c>
    </row>
    <row r="228" s="2" customFormat="1" ht="16.5" customHeight="1">
      <c r="A228" s="37"/>
      <c r="B228" s="174"/>
      <c r="C228" s="175" t="s">
        <v>350</v>
      </c>
      <c r="D228" s="175" t="s">
        <v>135</v>
      </c>
      <c r="E228" s="176" t="s">
        <v>351</v>
      </c>
      <c r="F228" s="177" t="s">
        <v>352</v>
      </c>
      <c r="G228" s="178" t="s">
        <v>311</v>
      </c>
      <c r="H228" s="179">
        <v>1</v>
      </c>
      <c r="I228" s="180"/>
      <c r="J228" s="181">
        <f>ROUND(I228*H228,2)</f>
        <v>0</v>
      </c>
      <c r="K228" s="177" t="s">
        <v>1</v>
      </c>
      <c r="L228" s="38"/>
      <c r="M228" s="182" t="s">
        <v>1</v>
      </c>
      <c r="N228" s="183" t="s">
        <v>42</v>
      </c>
      <c r="O228" s="76"/>
      <c r="P228" s="184">
        <f>O228*H228</f>
        <v>0</v>
      </c>
      <c r="Q228" s="184">
        <v>0</v>
      </c>
      <c r="R228" s="184">
        <f>Q228*H228</f>
        <v>0</v>
      </c>
      <c r="S228" s="184">
        <v>0</v>
      </c>
      <c r="T228" s="18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6" t="s">
        <v>210</v>
      </c>
      <c r="AT228" s="186" t="s">
        <v>135</v>
      </c>
      <c r="AU228" s="186" t="s">
        <v>84</v>
      </c>
      <c r="AY228" s="18" t="s">
        <v>132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8" t="s">
        <v>82</v>
      </c>
      <c r="BK228" s="187">
        <f>ROUND(I228*H228,2)</f>
        <v>0</v>
      </c>
      <c r="BL228" s="18" t="s">
        <v>210</v>
      </c>
      <c r="BM228" s="186" t="s">
        <v>353</v>
      </c>
    </row>
    <row r="229" s="2" customFormat="1" ht="16.5" customHeight="1">
      <c r="A229" s="37"/>
      <c r="B229" s="174"/>
      <c r="C229" s="175" t="s">
        <v>354</v>
      </c>
      <c r="D229" s="175" t="s">
        <v>135</v>
      </c>
      <c r="E229" s="176" t="s">
        <v>355</v>
      </c>
      <c r="F229" s="177" t="s">
        <v>356</v>
      </c>
      <c r="G229" s="178" t="s">
        <v>357</v>
      </c>
      <c r="H229" s="179">
        <v>1</v>
      </c>
      <c r="I229" s="180"/>
      <c r="J229" s="181">
        <f>ROUND(I229*H229,2)</f>
        <v>0</v>
      </c>
      <c r="K229" s="177" t="s">
        <v>1</v>
      </c>
      <c r="L229" s="38"/>
      <c r="M229" s="182" t="s">
        <v>1</v>
      </c>
      <c r="N229" s="183" t="s">
        <v>42</v>
      </c>
      <c r="O229" s="76"/>
      <c r="P229" s="184">
        <f>O229*H229</f>
        <v>0</v>
      </c>
      <c r="Q229" s="184">
        <v>0</v>
      </c>
      <c r="R229" s="184">
        <f>Q229*H229</f>
        <v>0</v>
      </c>
      <c r="S229" s="184">
        <v>0</v>
      </c>
      <c r="T229" s="18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6" t="s">
        <v>210</v>
      </c>
      <c r="AT229" s="186" t="s">
        <v>135</v>
      </c>
      <c r="AU229" s="186" t="s">
        <v>84</v>
      </c>
      <c r="AY229" s="18" t="s">
        <v>132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8" t="s">
        <v>82</v>
      </c>
      <c r="BK229" s="187">
        <f>ROUND(I229*H229,2)</f>
        <v>0</v>
      </c>
      <c r="BL229" s="18" t="s">
        <v>210</v>
      </c>
      <c r="BM229" s="186" t="s">
        <v>358</v>
      </c>
    </row>
    <row r="230" s="2" customFormat="1" ht="24.15" customHeight="1">
      <c r="A230" s="37"/>
      <c r="B230" s="174"/>
      <c r="C230" s="175" t="s">
        <v>359</v>
      </c>
      <c r="D230" s="175" t="s">
        <v>135</v>
      </c>
      <c r="E230" s="176" t="s">
        <v>360</v>
      </c>
      <c r="F230" s="177" t="s">
        <v>361</v>
      </c>
      <c r="G230" s="178" t="s">
        <v>245</v>
      </c>
      <c r="H230" s="179">
        <v>40</v>
      </c>
      <c r="I230" s="180"/>
      <c r="J230" s="181">
        <f>ROUND(I230*H230,2)</f>
        <v>0</v>
      </c>
      <c r="K230" s="177" t="s">
        <v>1</v>
      </c>
      <c r="L230" s="38"/>
      <c r="M230" s="182" t="s">
        <v>1</v>
      </c>
      <c r="N230" s="183" t="s">
        <v>42</v>
      </c>
      <c r="O230" s="76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6" t="s">
        <v>210</v>
      </c>
      <c r="AT230" s="186" t="s">
        <v>135</v>
      </c>
      <c r="AU230" s="186" t="s">
        <v>84</v>
      </c>
      <c r="AY230" s="18" t="s">
        <v>132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8" t="s">
        <v>82</v>
      </c>
      <c r="BK230" s="187">
        <f>ROUND(I230*H230,2)</f>
        <v>0</v>
      </c>
      <c r="BL230" s="18" t="s">
        <v>210</v>
      </c>
      <c r="BM230" s="186" t="s">
        <v>362</v>
      </c>
    </row>
    <row r="231" s="12" customFormat="1" ht="22.8" customHeight="1">
      <c r="A231" s="12"/>
      <c r="B231" s="161"/>
      <c r="C231" s="12"/>
      <c r="D231" s="162" t="s">
        <v>76</v>
      </c>
      <c r="E231" s="172" t="s">
        <v>363</v>
      </c>
      <c r="F231" s="172" t="s">
        <v>364</v>
      </c>
      <c r="G231" s="12"/>
      <c r="H231" s="12"/>
      <c r="I231" s="164"/>
      <c r="J231" s="173">
        <f>BK231</f>
        <v>0</v>
      </c>
      <c r="K231" s="12"/>
      <c r="L231" s="161"/>
      <c r="M231" s="166"/>
      <c r="N231" s="167"/>
      <c r="O231" s="167"/>
      <c r="P231" s="168">
        <f>SUM(P232:P237)</f>
        <v>0</v>
      </c>
      <c r="Q231" s="167"/>
      <c r="R231" s="168">
        <f>SUM(R232:R237)</f>
        <v>0.001</v>
      </c>
      <c r="S231" s="167"/>
      <c r="T231" s="169">
        <f>SUM(T232:T237)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2" t="s">
        <v>84</v>
      </c>
      <c r="AT231" s="170" t="s">
        <v>76</v>
      </c>
      <c r="AU231" s="170" t="s">
        <v>82</v>
      </c>
      <c r="AY231" s="162" t="s">
        <v>132</v>
      </c>
      <c r="BK231" s="171">
        <f>SUM(BK232:BK237)</f>
        <v>0</v>
      </c>
    </row>
    <row r="232" s="2" customFormat="1" ht="16.5" customHeight="1">
      <c r="A232" s="37"/>
      <c r="B232" s="174"/>
      <c r="C232" s="175" t="s">
        <v>365</v>
      </c>
      <c r="D232" s="175" t="s">
        <v>135</v>
      </c>
      <c r="E232" s="176" t="s">
        <v>366</v>
      </c>
      <c r="F232" s="177" t="s">
        <v>367</v>
      </c>
      <c r="G232" s="178" t="s">
        <v>311</v>
      </c>
      <c r="H232" s="179">
        <v>1</v>
      </c>
      <c r="I232" s="180"/>
      <c r="J232" s="181">
        <f>ROUND(I232*H232,2)</f>
        <v>0</v>
      </c>
      <c r="K232" s="177" t="s">
        <v>1</v>
      </c>
      <c r="L232" s="38"/>
      <c r="M232" s="182" t="s">
        <v>1</v>
      </c>
      <c r="N232" s="183" t="s">
        <v>42</v>
      </c>
      <c r="O232" s="76"/>
      <c r="P232" s="184">
        <f>O232*H232</f>
        <v>0</v>
      </c>
      <c r="Q232" s="184">
        <v>0</v>
      </c>
      <c r="R232" s="184">
        <f>Q232*H232</f>
        <v>0</v>
      </c>
      <c r="S232" s="184">
        <v>0</v>
      </c>
      <c r="T232" s="18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6" t="s">
        <v>210</v>
      </c>
      <c r="AT232" s="186" t="s">
        <v>135</v>
      </c>
      <c r="AU232" s="186" t="s">
        <v>84</v>
      </c>
      <c r="AY232" s="18" t="s">
        <v>132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8" t="s">
        <v>82</v>
      </c>
      <c r="BK232" s="187">
        <f>ROUND(I232*H232,2)</f>
        <v>0</v>
      </c>
      <c r="BL232" s="18" t="s">
        <v>210</v>
      </c>
      <c r="BM232" s="186" t="s">
        <v>368</v>
      </c>
    </row>
    <row r="233" s="13" customFormat="1">
      <c r="A233" s="13"/>
      <c r="B233" s="188"/>
      <c r="C233" s="13"/>
      <c r="D233" s="189" t="s">
        <v>145</v>
      </c>
      <c r="E233" s="190" t="s">
        <v>1</v>
      </c>
      <c r="F233" s="191" t="s">
        <v>82</v>
      </c>
      <c r="G233" s="13"/>
      <c r="H233" s="192">
        <v>1</v>
      </c>
      <c r="I233" s="193"/>
      <c r="J233" s="13"/>
      <c r="K233" s="13"/>
      <c r="L233" s="188"/>
      <c r="M233" s="194"/>
      <c r="N233" s="195"/>
      <c r="O233" s="195"/>
      <c r="P233" s="195"/>
      <c r="Q233" s="195"/>
      <c r="R233" s="195"/>
      <c r="S233" s="195"/>
      <c r="T233" s="19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0" t="s">
        <v>145</v>
      </c>
      <c r="AU233" s="190" t="s">
        <v>84</v>
      </c>
      <c r="AV233" s="13" t="s">
        <v>84</v>
      </c>
      <c r="AW233" s="13" t="s">
        <v>34</v>
      </c>
      <c r="AX233" s="13" t="s">
        <v>82</v>
      </c>
      <c r="AY233" s="190" t="s">
        <v>132</v>
      </c>
    </row>
    <row r="234" s="2" customFormat="1" ht="16.5" customHeight="1">
      <c r="A234" s="37"/>
      <c r="B234" s="174"/>
      <c r="C234" s="205" t="s">
        <v>369</v>
      </c>
      <c r="D234" s="205" t="s">
        <v>370</v>
      </c>
      <c r="E234" s="206" t="s">
        <v>371</v>
      </c>
      <c r="F234" s="207" t="s">
        <v>372</v>
      </c>
      <c r="G234" s="208" t="s">
        <v>311</v>
      </c>
      <c r="H234" s="209">
        <v>1</v>
      </c>
      <c r="I234" s="210"/>
      <c r="J234" s="211">
        <f>ROUND(I234*H234,2)</f>
        <v>0</v>
      </c>
      <c r="K234" s="207" t="s">
        <v>1</v>
      </c>
      <c r="L234" s="212"/>
      <c r="M234" s="213" t="s">
        <v>1</v>
      </c>
      <c r="N234" s="214" t="s">
        <v>42</v>
      </c>
      <c r="O234" s="76"/>
      <c r="P234" s="184">
        <f>O234*H234</f>
        <v>0</v>
      </c>
      <c r="Q234" s="184">
        <v>0.001</v>
      </c>
      <c r="R234" s="184">
        <f>Q234*H234</f>
        <v>0.001</v>
      </c>
      <c r="S234" s="184">
        <v>0</v>
      </c>
      <c r="T234" s="18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6" t="s">
        <v>290</v>
      </c>
      <c r="AT234" s="186" t="s">
        <v>370</v>
      </c>
      <c r="AU234" s="186" t="s">
        <v>84</v>
      </c>
      <c r="AY234" s="18" t="s">
        <v>132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8" t="s">
        <v>82</v>
      </c>
      <c r="BK234" s="187">
        <f>ROUND(I234*H234,2)</f>
        <v>0</v>
      </c>
      <c r="BL234" s="18" t="s">
        <v>210</v>
      </c>
      <c r="BM234" s="186" t="s">
        <v>373</v>
      </c>
    </row>
    <row r="235" s="2" customFormat="1" ht="16.5" customHeight="1">
      <c r="A235" s="37"/>
      <c r="B235" s="174"/>
      <c r="C235" s="175" t="s">
        <v>374</v>
      </c>
      <c r="D235" s="175" t="s">
        <v>135</v>
      </c>
      <c r="E235" s="176" t="s">
        <v>375</v>
      </c>
      <c r="F235" s="177" t="s">
        <v>376</v>
      </c>
      <c r="G235" s="178" t="s">
        <v>311</v>
      </c>
      <c r="H235" s="179">
        <v>1</v>
      </c>
      <c r="I235" s="180"/>
      <c r="J235" s="181">
        <f>ROUND(I235*H235,2)</f>
        <v>0</v>
      </c>
      <c r="K235" s="177" t="s">
        <v>1</v>
      </c>
      <c r="L235" s="38"/>
      <c r="M235" s="182" t="s">
        <v>1</v>
      </c>
      <c r="N235" s="183" t="s">
        <v>42</v>
      </c>
      <c r="O235" s="76"/>
      <c r="P235" s="184">
        <f>O235*H235</f>
        <v>0</v>
      </c>
      <c r="Q235" s="184">
        <v>0</v>
      </c>
      <c r="R235" s="184">
        <f>Q235*H235</f>
        <v>0</v>
      </c>
      <c r="S235" s="184">
        <v>0</v>
      </c>
      <c r="T235" s="18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6" t="s">
        <v>210</v>
      </c>
      <c r="AT235" s="186" t="s">
        <v>135</v>
      </c>
      <c r="AU235" s="186" t="s">
        <v>84</v>
      </c>
      <c r="AY235" s="18" t="s">
        <v>132</v>
      </c>
      <c r="BE235" s="187">
        <f>IF(N235="základní",J235,0)</f>
        <v>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8" t="s">
        <v>82</v>
      </c>
      <c r="BK235" s="187">
        <f>ROUND(I235*H235,2)</f>
        <v>0</v>
      </c>
      <c r="BL235" s="18" t="s">
        <v>210</v>
      </c>
      <c r="BM235" s="186" t="s">
        <v>377</v>
      </c>
    </row>
    <row r="236" s="2" customFormat="1" ht="16.5" customHeight="1">
      <c r="A236" s="37"/>
      <c r="B236" s="174"/>
      <c r="C236" s="175" t="s">
        <v>378</v>
      </c>
      <c r="D236" s="175" t="s">
        <v>135</v>
      </c>
      <c r="E236" s="176" t="s">
        <v>379</v>
      </c>
      <c r="F236" s="177" t="s">
        <v>380</v>
      </c>
      <c r="G236" s="178" t="s">
        <v>311</v>
      </c>
      <c r="H236" s="179">
        <v>1</v>
      </c>
      <c r="I236" s="180"/>
      <c r="J236" s="181">
        <f>ROUND(I236*H236,2)</f>
        <v>0</v>
      </c>
      <c r="K236" s="177" t="s">
        <v>1</v>
      </c>
      <c r="L236" s="38"/>
      <c r="M236" s="182" t="s">
        <v>1</v>
      </c>
      <c r="N236" s="183" t="s">
        <v>42</v>
      </c>
      <c r="O236" s="76"/>
      <c r="P236" s="184">
        <f>O236*H236</f>
        <v>0</v>
      </c>
      <c r="Q236" s="184">
        <v>0</v>
      </c>
      <c r="R236" s="184">
        <f>Q236*H236</f>
        <v>0</v>
      </c>
      <c r="S236" s="184">
        <v>0</v>
      </c>
      <c r="T236" s="18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6" t="s">
        <v>210</v>
      </c>
      <c r="AT236" s="186" t="s">
        <v>135</v>
      </c>
      <c r="AU236" s="186" t="s">
        <v>84</v>
      </c>
      <c r="AY236" s="18" t="s">
        <v>132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8" t="s">
        <v>82</v>
      </c>
      <c r="BK236" s="187">
        <f>ROUND(I236*H236,2)</f>
        <v>0</v>
      </c>
      <c r="BL236" s="18" t="s">
        <v>210</v>
      </c>
      <c r="BM236" s="186" t="s">
        <v>381</v>
      </c>
    </row>
    <row r="237" s="2" customFormat="1" ht="16.5" customHeight="1">
      <c r="A237" s="37"/>
      <c r="B237" s="174"/>
      <c r="C237" s="175" t="s">
        <v>382</v>
      </c>
      <c r="D237" s="175" t="s">
        <v>135</v>
      </c>
      <c r="E237" s="176" t="s">
        <v>383</v>
      </c>
      <c r="F237" s="177" t="s">
        <v>384</v>
      </c>
      <c r="G237" s="178" t="s">
        <v>311</v>
      </c>
      <c r="H237" s="179">
        <v>1</v>
      </c>
      <c r="I237" s="180"/>
      <c r="J237" s="181">
        <f>ROUND(I237*H237,2)</f>
        <v>0</v>
      </c>
      <c r="K237" s="177" t="s">
        <v>1</v>
      </c>
      <c r="L237" s="38"/>
      <c r="M237" s="182" t="s">
        <v>1</v>
      </c>
      <c r="N237" s="183" t="s">
        <v>42</v>
      </c>
      <c r="O237" s="76"/>
      <c r="P237" s="184">
        <f>O237*H237</f>
        <v>0</v>
      </c>
      <c r="Q237" s="184">
        <v>0</v>
      </c>
      <c r="R237" s="184">
        <f>Q237*H237</f>
        <v>0</v>
      </c>
      <c r="S237" s="184">
        <v>0</v>
      </c>
      <c r="T237" s="18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6" t="s">
        <v>210</v>
      </c>
      <c r="AT237" s="186" t="s">
        <v>135</v>
      </c>
      <c r="AU237" s="186" t="s">
        <v>84</v>
      </c>
      <c r="AY237" s="18" t="s">
        <v>132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8" t="s">
        <v>82</v>
      </c>
      <c r="BK237" s="187">
        <f>ROUND(I237*H237,2)</f>
        <v>0</v>
      </c>
      <c r="BL237" s="18" t="s">
        <v>210</v>
      </c>
      <c r="BM237" s="186" t="s">
        <v>385</v>
      </c>
    </row>
    <row r="238" s="12" customFormat="1" ht="22.8" customHeight="1">
      <c r="A238" s="12"/>
      <c r="B238" s="161"/>
      <c r="C238" s="12"/>
      <c r="D238" s="162" t="s">
        <v>76</v>
      </c>
      <c r="E238" s="172" t="s">
        <v>386</v>
      </c>
      <c r="F238" s="172" t="s">
        <v>387</v>
      </c>
      <c r="G238" s="12"/>
      <c r="H238" s="12"/>
      <c r="I238" s="164"/>
      <c r="J238" s="173">
        <f>BK238</f>
        <v>0</v>
      </c>
      <c r="K238" s="12"/>
      <c r="L238" s="161"/>
      <c r="M238" s="166"/>
      <c r="N238" s="167"/>
      <c r="O238" s="167"/>
      <c r="P238" s="168">
        <f>SUM(P239:P249)</f>
        <v>0</v>
      </c>
      <c r="Q238" s="167"/>
      <c r="R238" s="168">
        <f>SUM(R239:R249)</f>
        <v>0.11852500000000001</v>
      </c>
      <c r="S238" s="167"/>
      <c r="T238" s="169">
        <f>SUM(T239:T249)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2" t="s">
        <v>84</v>
      </c>
      <c r="AT238" s="170" t="s">
        <v>76</v>
      </c>
      <c r="AU238" s="170" t="s">
        <v>82</v>
      </c>
      <c r="AY238" s="162" t="s">
        <v>132</v>
      </c>
      <c r="BK238" s="171">
        <f>SUM(BK239:BK249)</f>
        <v>0</v>
      </c>
    </row>
    <row r="239" s="2" customFormat="1" ht="24.15" customHeight="1">
      <c r="A239" s="37"/>
      <c r="B239" s="174"/>
      <c r="C239" s="175" t="s">
        <v>388</v>
      </c>
      <c r="D239" s="175" t="s">
        <v>135</v>
      </c>
      <c r="E239" s="176" t="s">
        <v>389</v>
      </c>
      <c r="F239" s="177" t="s">
        <v>390</v>
      </c>
      <c r="G239" s="178" t="s">
        <v>158</v>
      </c>
      <c r="H239" s="179">
        <v>4.7000000000000002</v>
      </c>
      <c r="I239" s="180"/>
      <c r="J239" s="181">
        <f>ROUND(I239*H239,2)</f>
        <v>0</v>
      </c>
      <c r="K239" s="177" t="s">
        <v>139</v>
      </c>
      <c r="L239" s="38"/>
      <c r="M239" s="182" t="s">
        <v>1</v>
      </c>
      <c r="N239" s="183" t="s">
        <v>42</v>
      </c>
      <c r="O239" s="76"/>
      <c r="P239" s="184">
        <f>O239*H239</f>
        <v>0</v>
      </c>
      <c r="Q239" s="184">
        <v>0.012200000000000001</v>
      </c>
      <c r="R239" s="184">
        <f>Q239*H239</f>
        <v>0.057340000000000009</v>
      </c>
      <c r="S239" s="184">
        <v>0</v>
      </c>
      <c r="T239" s="18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6" t="s">
        <v>210</v>
      </c>
      <c r="AT239" s="186" t="s">
        <v>135</v>
      </c>
      <c r="AU239" s="186" t="s">
        <v>84</v>
      </c>
      <c r="AY239" s="18" t="s">
        <v>132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8" t="s">
        <v>82</v>
      </c>
      <c r="BK239" s="187">
        <f>ROUND(I239*H239,2)</f>
        <v>0</v>
      </c>
      <c r="BL239" s="18" t="s">
        <v>210</v>
      </c>
      <c r="BM239" s="186" t="s">
        <v>391</v>
      </c>
    </row>
    <row r="240" s="13" customFormat="1">
      <c r="A240" s="13"/>
      <c r="B240" s="188"/>
      <c r="C240" s="13"/>
      <c r="D240" s="189" t="s">
        <v>145</v>
      </c>
      <c r="E240" s="190" t="s">
        <v>1</v>
      </c>
      <c r="F240" s="191" t="s">
        <v>392</v>
      </c>
      <c r="G240" s="13"/>
      <c r="H240" s="192">
        <v>4.7000000000000002</v>
      </c>
      <c r="I240" s="193"/>
      <c r="J240" s="13"/>
      <c r="K240" s="13"/>
      <c r="L240" s="188"/>
      <c r="M240" s="194"/>
      <c r="N240" s="195"/>
      <c r="O240" s="195"/>
      <c r="P240" s="195"/>
      <c r="Q240" s="195"/>
      <c r="R240" s="195"/>
      <c r="S240" s="195"/>
      <c r="T240" s="19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0" t="s">
        <v>145</v>
      </c>
      <c r="AU240" s="190" t="s">
        <v>84</v>
      </c>
      <c r="AV240" s="13" t="s">
        <v>84</v>
      </c>
      <c r="AW240" s="13" t="s">
        <v>34</v>
      </c>
      <c r="AX240" s="13" t="s">
        <v>82</v>
      </c>
      <c r="AY240" s="190" t="s">
        <v>132</v>
      </c>
    </row>
    <row r="241" s="2" customFormat="1" ht="24.15" customHeight="1">
      <c r="A241" s="37"/>
      <c r="B241" s="174"/>
      <c r="C241" s="175" t="s">
        <v>393</v>
      </c>
      <c r="D241" s="175" t="s">
        <v>135</v>
      </c>
      <c r="E241" s="176" t="s">
        <v>394</v>
      </c>
      <c r="F241" s="177" t="s">
        <v>395</v>
      </c>
      <c r="G241" s="178" t="s">
        <v>158</v>
      </c>
      <c r="H241" s="179">
        <v>1.7</v>
      </c>
      <c r="I241" s="180"/>
      <c r="J241" s="181">
        <f>ROUND(I241*H241,2)</f>
        <v>0</v>
      </c>
      <c r="K241" s="177" t="s">
        <v>139</v>
      </c>
      <c r="L241" s="38"/>
      <c r="M241" s="182" t="s">
        <v>1</v>
      </c>
      <c r="N241" s="183" t="s">
        <v>42</v>
      </c>
      <c r="O241" s="76"/>
      <c r="P241" s="184">
        <f>O241*H241</f>
        <v>0</v>
      </c>
      <c r="Q241" s="184">
        <v>0.022599999999999999</v>
      </c>
      <c r="R241" s="184">
        <f>Q241*H241</f>
        <v>0.038419999999999996</v>
      </c>
      <c r="S241" s="184">
        <v>0</v>
      </c>
      <c r="T241" s="18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6" t="s">
        <v>210</v>
      </c>
      <c r="AT241" s="186" t="s">
        <v>135</v>
      </c>
      <c r="AU241" s="186" t="s">
        <v>84</v>
      </c>
      <c r="AY241" s="18" t="s">
        <v>132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8" t="s">
        <v>82</v>
      </c>
      <c r="BK241" s="187">
        <f>ROUND(I241*H241,2)</f>
        <v>0</v>
      </c>
      <c r="BL241" s="18" t="s">
        <v>210</v>
      </c>
      <c r="BM241" s="186" t="s">
        <v>396</v>
      </c>
    </row>
    <row r="242" s="13" customFormat="1">
      <c r="A242" s="13"/>
      <c r="B242" s="188"/>
      <c r="C242" s="13"/>
      <c r="D242" s="189" t="s">
        <v>145</v>
      </c>
      <c r="E242" s="190" t="s">
        <v>1</v>
      </c>
      <c r="F242" s="191" t="s">
        <v>397</v>
      </c>
      <c r="G242" s="13"/>
      <c r="H242" s="192">
        <v>1.7</v>
      </c>
      <c r="I242" s="193"/>
      <c r="J242" s="13"/>
      <c r="K242" s="13"/>
      <c r="L242" s="188"/>
      <c r="M242" s="194"/>
      <c r="N242" s="195"/>
      <c r="O242" s="195"/>
      <c r="P242" s="195"/>
      <c r="Q242" s="195"/>
      <c r="R242" s="195"/>
      <c r="S242" s="195"/>
      <c r="T242" s="19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0" t="s">
        <v>145</v>
      </c>
      <c r="AU242" s="190" t="s">
        <v>84</v>
      </c>
      <c r="AV242" s="13" t="s">
        <v>84</v>
      </c>
      <c r="AW242" s="13" t="s">
        <v>34</v>
      </c>
      <c r="AX242" s="13" t="s">
        <v>82</v>
      </c>
      <c r="AY242" s="190" t="s">
        <v>132</v>
      </c>
    </row>
    <row r="243" s="2" customFormat="1" ht="16.5" customHeight="1">
      <c r="A243" s="37"/>
      <c r="B243" s="174"/>
      <c r="C243" s="175" t="s">
        <v>398</v>
      </c>
      <c r="D243" s="175" t="s">
        <v>135</v>
      </c>
      <c r="E243" s="176" t="s">
        <v>399</v>
      </c>
      <c r="F243" s="177" t="s">
        <v>400</v>
      </c>
      <c r="G243" s="178" t="s">
        <v>158</v>
      </c>
      <c r="H243" s="179">
        <v>7.1500000000000004</v>
      </c>
      <c r="I243" s="180"/>
      <c r="J243" s="181">
        <f>ROUND(I243*H243,2)</f>
        <v>0</v>
      </c>
      <c r="K243" s="177" t="s">
        <v>139</v>
      </c>
      <c r="L243" s="38"/>
      <c r="M243" s="182" t="s">
        <v>1</v>
      </c>
      <c r="N243" s="183" t="s">
        <v>42</v>
      </c>
      <c r="O243" s="76"/>
      <c r="P243" s="184">
        <f>O243*H243</f>
        <v>0</v>
      </c>
      <c r="Q243" s="184">
        <v>0.00010000000000000001</v>
      </c>
      <c r="R243" s="184">
        <f>Q243*H243</f>
        <v>0.00071500000000000003</v>
      </c>
      <c r="S243" s="184">
        <v>0</v>
      </c>
      <c r="T243" s="18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6" t="s">
        <v>210</v>
      </c>
      <c r="AT243" s="186" t="s">
        <v>135</v>
      </c>
      <c r="AU243" s="186" t="s">
        <v>84</v>
      </c>
      <c r="AY243" s="18" t="s">
        <v>132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8" t="s">
        <v>82</v>
      </c>
      <c r="BK243" s="187">
        <f>ROUND(I243*H243,2)</f>
        <v>0</v>
      </c>
      <c r="BL243" s="18" t="s">
        <v>210</v>
      </c>
      <c r="BM243" s="186" t="s">
        <v>401</v>
      </c>
    </row>
    <row r="244" s="13" customFormat="1">
      <c r="A244" s="13"/>
      <c r="B244" s="188"/>
      <c r="C244" s="13"/>
      <c r="D244" s="189" t="s">
        <v>145</v>
      </c>
      <c r="E244" s="190" t="s">
        <v>1</v>
      </c>
      <c r="F244" s="191" t="s">
        <v>402</v>
      </c>
      <c r="G244" s="13"/>
      <c r="H244" s="192">
        <v>6.4000000000000004</v>
      </c>
      <c r="I244" s="193"/>
      <c r="J244" s="13"/>
      <c r="K244" s="13"/>
      <c r="L244" s="188"/>
      <c r="M244" s="194"/>
      <c r="N244" s="195"/>
      <c r="O244" s="195"/>
      <c r="P244" s="195"/>
      <c r="Q244" s="195"/>
      <c r="R244" s="195"/>
      <c r="S244" s="195"/>
      <c r="T244" s="19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0" t="s">
        <v>145</v>
      </c>
      <c r="AU244" s="190" t="s">
        <v>84</v>
      </c>
      <c r="AV244" s="13" t="s">
        <v>84</v>
      </c>
      <c r="AW244" s="13" t="s">
        <v>34</v>
      </c>
      <c r="AX244" s="13" t="s">
        <v>77</v>
      </c>
      <c r="AY244" s="190" t="s">
        <v>132</v>
      </c>
    </row>
    <row r="245" s="13" customFormat="1">
      <c r="A245" s="13"/>
      <c r="B245" s="188"/>
      <c r="C245" s="13"/>
      <c r="D245" s="189" t="s">
        <v>145</v>
      </c>
      <c r="E245" s="190" t="s">
        <v>1</v>
      </c>
      <c r="F245" s="191" t="s">
        <v>403</v>
      </c>
      <c r="G245" s="13"/>
      <c r="H245" s="192">
        <v>0.75</v>
      </c>
      <c r="I245" s="193"/>
      <c r="J245" s="13"/>
      <c r="K245" s="13"/>
      <c r="L245" s="188"/>
      <c r="M245" s="194"/>
      <c r="N245" s="195"/>
      <c r="O245" s="195"/>
      <c r="P245" s="195"/>
      <c r="Q245" s="195"/>
      <c r="R245" s="195"/>
      <c r="S245" s="195"/>
      <c r="T245" s="19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0" t="s">
        <v>145</v>
      </c>
      <c r="AU245" s="190" t="s">
        <v>84</v>
      </c>
      <c r="AV245" s="13" t="s">
        <v>84</v>
      </c>
      <c r="AW245" s="13" t="s">
        <v>34</v>
      </c>
      <c r="AX245" s="13" t="s">
        <v>77</v>
      </c>
      <c r="AY245" s="190" t="s">
        <v>132</v>
      </c>
    </row>
    <row r="246" s="14" customFormat="1">
      <c r="A246" s="14"/>
      <c r="B246" s="197"/>
      <c r="C246" s="14"/>
      <c r="D246" s="189" t="s">
        <v>145</v>
      </c>
      <c r="E246" s="198" t="s">
        <v>1</v>
      </c>
      <c r="F246" s="199" t="s">
        <v>192</v>
      </c>
      <c r="G246" s="14"/>
      <c r="H246" s="200">
        <v>7.1500000000000004</v>
      </c>
      <c r="I246" s="201"/>
      <c r="J246" s="14"/>
      <c r="K246" s="14"/>
      <c r="L246" s="197"/>
      <c r="M246" s="202"/>
      <c r="N246" s="203"/>
      <c r="O246" s="203"/>
      <c r="P246" s="203"/>
      <c r="Q246" s="203"/>
      <c r="R246" s="203"/>
      <c r="S246" s="203"/>
      <c r="T246" s="20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8" t="s">
        <v>145</v>
      </c>
      <c r="AU246" s="198" t="s">
        <v>84</v>
      </c>
      <c r="AV246" s="14" t="s">
        <v>140</v>
      </c>
      <c r="AW246" s="14" t="s">
        <v>34</v>
      </c>
      <c r="AX246" s="14" t="s">
        <v>82</v>
      </c>
      <c r="AY246" s="198" t="s">
        <v>132</v>
      </c>
    </row>
    <row r="247" s="2" customFormat="1" ht="21.75" customHeight="1">
      <c r="A247" s="37"/>
      <c r="B247" s="174"/>
      <c r="C247" s="175" t="s">
        <v>404</v>
      </c>
      <c r="D247" s="175" t="s">
        <v>135</v>
      </c>
      <c r="E247" s="176" t="s">
        <v>405</v>
      </c>
      <c r="F247" s="177" t="s">
        <v>406</v>
      </c>
      <c r="G247" s="178" t="s">
        <v>245</v>
      </c>
      <c r="H247" s="179">
        <v>2.5</v>
      </c>
      <c r="I247" s="180"/>
      <c r="J247" s="181">
        <f>ROUND(I247*H247,2)</f>
        <v>0</v>
      </c>
      <c r="K247" s="177" t="s">
        <v>139</v>
      </c>
      <c r="L247" s="38"/>
      <c r="M247" s="182" t="s">
        <v>1</v>
      </c>
      <c r="N247" s="183" t="s">
        <v>42</v>
      </c>
      <c r="O247" s="76"/>
      <c r="P247" s="184">
        <f>O247*H247</f>
        <v>0</v>
      </c>
      <c r="Q247" s="184">
        <v>0.0088199999999999997</v>
      </c>
      <c r="R247" s="184">
        <f>Q247*H247</f>
        <v>0.02205</v>
      </c>
      <c r="S247" s="184">
        <v>0</v>
      </c>
      <c r="T247" s="18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6" t="s">
        <v>210</v>
      </c>
      <c r="AT247" s="186" t="s">
        <v>135</v>
      </c>
      <c r="AU247" s="186" t="s">
        <v>84</v>
      </c>
      <c r="AY247" s="18" t="s">
        <v>132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18" t="s">
        <v>82</v>
      </c>
      <c r="BK247" s="187">
        <f>ROUND(I247*H247,2)</f>
        <v>0</v>
      </c>
      <c r="BL247" s="18" t="s">
        <v>210</v>
      </c>
      <c r="BM247" s="186" t="s">
        <v>407</v>
      </c>
    </row>
    <row r="248" s="13" customFormat="1">
      <c r="A248" s="13"/>
      <c r="B248" s="188"/>
      <c r="C248" s="13"/>
      <c r="D248" s="189" t="s">
        <v>145</v>
      </c>
      <c r="E248" s="190" t="s">
        <v>1</v>
      </c>
      <c r="F248" s="191" t="s">
        <v>408</v>
      </c>
      <c r="G248" s="13"/>
      <c r="H248" s="192">
        <v>2.5</v>
      </c>
      <c r="I248" s="193"/>
      <c r="J248" s="13"/>
      <c r="K248" s="13"/>
      <c r="L248" s="188"/>
      <c r="M248" s="194"/>
      <c r="N248" s="195"/>
      <c r="O248" s="195"/>
      <c r="P248" s="195"/>
      <c r="Q248" s="195"/>
      <c r="R248" s="195"/>
      <c r="S248" s="195"/>
      <c r="T248" s="19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0" t="s">
        <v>145</v>
      </c>
      <c r="AU248" s="190" t="s">
        <v>84</v>
      </c>
      <c r="AV248" s="13" t="s">
        <v>84</v>
      </c>
      <c r="AW248" s="13" t="s">
        <v>34</v>
      </c>
      <c r="AX248" s="13" t="s">
        <v>82</v>
      </c>
      <c r="AY248" s="190" t="s">
        <v>132</v>
      </c>
    </row>
    <row r="249" s="2" customFormat="1" ht="24.15" customHeight="1">
      <c r="A249" s="37"/>
      <c r="B249" s="174"/>
      <c r="C249" s="175" t="s">
        <v>409</v>
      </c>
      <c r="D249" s="175" t="s">
        <v>135</v>
      </c>
      <c r="E249" s="176" t="s">
        <v>410</v>
      </c>
      <c r="F249" s="177" t="s">
        <v>411</v>
      </c>
      <c r="G249" s="178" t="s">
        <v>149</v>
      </c>
      <c r="H249" s="179">
        <v>0.119</v>
      </c>
      <c r="I249" s="180"/>
      <c r="J249" s="181">
        <f>ROUND(I249*H249,2)</f>
        <v>0</v>
      </c>
      <c r="K249" s="177" t="s">
        <v>139</v>
      </c>
      <c r="L249" s="38"/>
      <c r="M249" s="182" t="s">
        <v>1</v>
      </c>
      <c r="N249" s="183" t="s">
        <v>42</v>
      </c>
      <c r="O249" s="76"/>
      <c r="P249" s="184">
        <f>O249*H249</f>
        <v>0</v>
      </c>
      <c r="Q249" s="184">
        <v>0</v>
      </c>
      <c r="R249" s="184">
        <f>Q249*H249</f>
        <v>0</v>
      </c>
      <c r="S249" s="184">
        <v>0</v>
      </c>
      <c r="T249" s="18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6" t="s">
        <v>210</v>
      </c>
      <c r="AT249" s="186" t="s">
        <v>135</v>
      </c>
      <c r="AU249" s="186" t="s">
        <v>84</v>
      </c>
      <c r="AY249" s="18" t="s">
        <v>132</v>
      </c>
      <c r="BE249" s="187">
        <f>IF(N249="základní",J249,0)</f>
        <v>0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18" t="s">
        <v>82</v>
      </c>
      <c r="BK249" s="187">
        <f>ROUND(I249*H249,2)</f>
        <v>0</v>
      </c>
      <c r="BL249" s="18" t="s">
        <v>210</v>
      </c>
      <c r="BM249" s="186" t="s">
        <v>412</v>
      </c>
    </row>
    <row r="250" s="12" customFormat="1" ht="22.8" customHeight="1">
      <c r="A250" s="12"/>
      <c r="B250" s="161"/>
      <c r="C250" s="12"/>
      <c r="D250" s="162" t="s">
        <v>76</v>
      </c>
      <c r="E250" s="172" t="s">
        <v>413</v>
      </c>
      <c r="F250" s="172" t="s">
        <v>414</v>
      </c>
      <c r="G250" s="12"/>
      <c r="H250" s="12"/>
      <c r="I250" s="164"/>
      <c r="J250" s="173">
        <f>BK250</f>
        <v>0</v>
      </c>
      <c r="K250" s="12"/>
      <c r="L250" s="161"/>
      <c r="M250" s="166"/>
      <c r="N250" s="167"/>
      <c r="O250" s="167"/>
      <c r="P250" s="168">
        <f>SUM(P251:P278)</f>
        <v>0</v>
      </c>
      <c r="Q250" s="167"/>
      <c r="R250" s="168">
        <f>SUM(R251:R278)</f>
        <v>3.4238</v>
      </c>
      <c r="S250" s="167"/>
      <c r="T250" s="169">
        <f>SUM(T251:T278)</f>
        <v>1.2321625199999999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62" t="s">
        <v>84</v>
      </c>
      <c r="AT250" s="170" t="s">
        <v>76</v>
      </c>
      <c r="AU250" s="170" t="s">
        <v>82</v>
      </c>
      <c r="AY250" s="162" t="s">
        <v>132</v>
      </c>
      <c r="BK250" s="171">
        <f>SUM(BK251:BK278)</f>
        <v>0</v>
      </c>
    </row>
    <row r="251" s="2" customFormat="1" ht="24.15" customHeight="1">
      <c r="A251" s="37"/>
      <c r="B251" s="174"/>
      <c r="C251" s="175" t="s">
        <v>415</v>
      </c>
      <c r="D251" s="175" t="s">
        <v>135</v>
      </c>
      <c r="E251" s="176" t="s">
        <v>416</v>
      </c>
      <c r="F251" s="177" t="s">
        <v>417</v>
      </c>
      <c r="G251" s="178" t="s">
        <v>158</v>
      </c>
      <c r="H251" s="179">
        <v>57.573999999999998</v>
      </c>
      <c r="I251" s="180"/>
      <c r="J251" s="181">
        <f>ROUND(I251*H251,2)</f>
        <v>0</v>
      </c>
      <c r="K251" s="177" t="s">
        <v>1</v>
      </c>
      <c r="L251" s="38"/>
      <c r="M251" s="182" t="s">
        <v>1</v>
      </c>
      <c r="N251" s="183" t="s">
        <v>42</v>
      </c>
      <c r="O251" s="76"/>
      <c r="P251" s="184">
        <f>O251*H251</f>
        <v>0</v>
      </c>
      <c r="Q251" s="184">
        <v>0</v>
      </c>
      <c r="R251" s="184">
        <f>Q251*H251</f>
        <v>0</v>
      </c>
      <c r="S251" s="184">
        <v>0.01098</v>
      </c>
      <c r="T251" s="185">
        <f>S251*H251</f>
        <v>0.63216251999999995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6" t="s">
        <v>210</v>
      </c>
      <c r="AT251" s="186" t="s">
        <v>135</v>
      </c>
      <c r="AU251" s="186" t="s">
        <v>84</v>
      </c>
      <c r="AY251" s="18" t="s">
        <v>132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8" t="s">
        <v>82</v>
      </c>
      <c r="BK251" s="187">
        <f>ROUND(I251*H251,2)</f>
        <v>0</v>
      </c>
      <c r="BL251" s="18" t="s">
        <v>210</v>
      </c>
      <c r="BM251" s="186" t="s">
        <v>418</v>
      </c>
    </row>
    <row r="252" s="13" customFormat="1">
      <c r="A252" s="13"/>
      <c r="B252" s="188"/>
      <c r="C252" s="13"/>
      <c r="D252" s="189" t="s">
        <v>145</v>
      </c>
      <c r="E252" s="190" t="s">
        <v>1</v>
      </c>
      <c r="F252" s="191" t="s">
        <v>419</v>
      </c>
      <c r="G252" s="13"/>
      <c r="H252" s="192">
        <v>25.178999999999998</v>
      </c>
      <c r="I252" s="193"/>
      <c r="J252" s="13"/>
      <c r="K252" s="13"/>
      <c r="L252" s="188"/>
      <c r="M252" s="194"/>
      <c r="N252" s="195"/>
      <c r="O252" s="195"/>
      <c r="P252" s="195"/>
      <c r="Q252" s="195"/>
      <c r="R252" s="195"/>
      <c r="S252" s="195"/>
      <c r="T252" s="19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0" t="s">
        <v>145</v>
      </c>
      <c r="AU252" s="190" t="s">
        <v>84</v>
      </c>
      <c r="AV252" s="13" t="s">
        <v>84</v>
      </c>
      <c r="AW252" s="13" t="s">
        <v>34</v>
      </c>
      <c r="AX252" s="13" t="s">
        <v>77</v>
      </c>
      <c r="AY252" s="190" t="s">
        <v>132</v>
      </c>
    </row>
    <row r="253" s="13" customFormat="1">
      <c r="A253" s="13"/>
      <c r="B253" s="188"/>
      <c r="C253" s="13"/>
      <c r="D253" s="189" t="s">
        <v>145</v>
      </c>
      <c r="E253" s="190" t="s">
        <v>1</v>
      </c>
      <c r="F253" s="191" t="s">
        <v>420</v>
      </c>
      <c r="G253" s="13"/>
      <c r="H253" s="192">
        <v>32.395000000000003</v>
      </c>
      <c r="I253" s="193"/>
      <c r="J253" s="13"/>
      <c r="K253" s="13"/>
      <c r="L253" s="188"/>
      <c r="M253" s="194"/>
      <c r="N253" s="195"/>
      <c r="O253" s="195"/>
      <c r="P253" s="195"/>
      <c r="Q253" s="195"/>
      <c r="R253" s="195"/>
      <c r="S253" s="195"/>
      <c r="T253" s="19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0" t="s">
        <v>145</v>
      </c>
      <c r="AU253" s="190" t="s">
        <v>84</v>
      </c>
      <c r="AV253" s="13" t="s">
        <v>84</v>
      </c>
      <c r="AW253" s="13" t="s">
        <v>34</v>
      </c>
      <c r="AX253" s="13" t="s">
        <v>77</v>
      </c>
      <c r="AY253" s="190" t="s">
        <v>132</v>
      </c>
    </row>
    <row r="254" s="14" customFormat="1">
      <c r="A254" s="14"/>
      <c r="B254" s="197"/>
      <c r="C254" s="14"/>
      <c r="D254" s="189" t="s">
        <v>145</v>
      </c>
      <c r="E254" s="198" t="s">
        <v>1</v>
      </c>
      <c r="F254" s="199" t="s">
        <v>192</v>
      </c>
      <c r="G254" s="14"/>
      <c r="H254" s="200">
        <v>57.573999999999998</v>
      </c>
      <c r="I254" s="201"/>
      <c r="J254" s="14"/>
      <c r="K254" s="14"/>
      <c r="L254" s="197"/>
      <c r="M254" s="202"/>
      <c r="N254" s="203"/>
      <c r="O254" s="203"/>
      <c r="P254" s="203"/>
      <c r="Q254" s="203"/>
      <c r="R254" s="203"/>
      <c r="S254" s="203"/>
      <c r="T254" s="20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8" t="s">
        <v>145</v>
      </c>
      <c r="AU254" s="198" t="s">
        <v>84</v>
      </c>
      <c r="AV254" s="14" t="s">
        <v>140</v>
      </c>
      <c r="AW254" s="14" t="s">
        <v>34</v>
      </c>
      <c r="AX254" s="14" t="s">
        <v>82</v>
      </c>
      <c r="AY254" s="198" t="s">
        <v>132</v>
      </c>
    </row>
    <row r="255" s="2" customFormat="1" ht="24.15" customHeight="1">
      <c r="A255" s="37"/>
      <c r="B255" s="174"/>
      <c r="C255" s="175" t="s">
        <v>421</v>
      </c>
      <c r="D255" s="175" t="s">
        <v>135</v>
      </c>
      <c r="E255" s="176" t="s">
        <v>422</v>
      </c>
      <c r="F255" s="177" t="s">
        <v>423</v>
      </c>
      <c r="G255" s="178" t="s">
        <v>138</v>
      </c>
      <c r="H255" s="179">
        <v>21</v>
      </c>
      <c r="I255" s="180"/>
      <c r="J255" s="181">
        <f>ROUND(I255*H255,2)</f>
        <v>0</v>
      </c>
      <c r="K255" s="177" t="s">
        <v>139</v>
      </c>
      <c r="L255" s="38"/>
      <c r="M255" s="182" t="s">
        <v>1</v>
      </c>
      <c r="N255" s="183" t="s">
        <v>42</v>
      </c>
      <c r="O255" s="76"/>
      <c r="P255" s="184">
        <f>O255*H255</f>
        <v>0</v>
      </c>
      <c r="Q255" s="184">
        <v>0</v>
      </c>
      <c r="R255" s="184">
        <f>Q255*H255</f>
        <v>0</v>
      </c>
      <c r="S255" s="184">
        <v>0</v>
      </c>
      <c r="T255" s="18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6" t="s">
        <v>210</v>
      </c>
      <c r="AT255" s="186" t="s">
        <v>135</v>
      </c>
      <c r="AU255" s="186" t="s">
        <v>84</v>
      </c>
      <c r="AY255" s="18" t="s">
        <v>132</v>
      </c>
      <c r="BE255" s="187">
        <f>IF(N255="základní",J255,0)</f>
        <v>0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8" t="s">
        <v>82</v>
      </c>
      <c r="BK255" s="187">
        <f>ROUND(I255*H255,2)</f>
        <v>0</v>
      </c>
      <c r="BL255" s="18" t="s">
        <v>210</v>
      </c>
      <c r="BM255" s="186" t="s">
        <v>424</v>
      </c>
    </row>
    <row r="256" s="2" customFormat="1" ht="24.15" customHeight="1">
      <c r="A256" s="37"/>
      <c r="B256" s="174"/>
      <c r="C256" s="205" t="s">
        <v>425</v>
      </c>
      <c r="D256" s="205" t="s">
        <v>370</v>
      </c>
      <c r="E256" s="206" t="s">
        <v>426</v>
      </c>
      <c r="F256" s="207" t="s">
        <v>427</v>
      </c>
      <c r="G256" s="208" t="s">
        <v>138</v>
      </c>
      <c r="H256" s="209">
        <v>2</v>
      </c>
      <c r="I256" s="210"/>
      <c r="J256" s="211">
        <f>ROUND(I256*H256,2)</f>
        <v>0</v>
      </c>
      <c r="K256" s="207" t="s">
        <v>139</v>
      </c>
      <c r="L256" s="212"/>
      <c r="M256" s="213" t="s">
        <v>1</v>
      </c>
      <c r="N256" s="214" t="s">
        <v>42</v>
      </c>
      <c r="O256" s="76"/>
      <c r="P256" s="184">
        <f>O256*H256</f>
        <v>0</v>
      </c>
      <c r="Q256" s="184">
        <v>0.0195</v>
      </c>
      <c r="R256" s="184">
        <f>Q256*H256</f>
        <v>0.039</v>
      </c>
      <c r="S256" s="184">
        <v>0</v>
      </c>
      <c r="T256" s="18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6" t="s">
        <v>290</v>
      </c>
      <c r="AT256" s="186" t="s">
        <v>370</v>
      </c>
      <c r="AU256" s="186" t="s">
        <v>84</v>
      </c>
      <c r="AY256" s="18" t="s">
        <v>132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8" t="s">
        <v>82</v>
      </c>
      <c r="BK256" s="187">
        <f>ROUND(I256*H256,2)</f>
        <v>0</v>
      </c>
      <c r="BL256" s="18" t="s">
        <v>210</v>
      </c>
      <c r="BM256" s="186" t="s">
        <v>428</v>
      </c>
    </row>
    <row r="257" s="2" customFormat="1" ht="24.15" customHeight="1">
      <c r="A257" s="37"/>
      <c r="B257" s="174"/>
      <c r="C257" s="205" t="s">
        <v>429</v>
      </c>
      <c r="D257" s="205" t="s">
        <v>370</v>
      </c>
      <c r="E257" s="206" t="s">
        <v>430</v>
      </c>
      <c r="F257" s="207" t="s">
        <v>431</v>
      </c>
      <c r="G257" s="208" t="s">
        <v>138</v>
      </c>
      <c r="H257" s="209">
        <v>6</v>
      </c>
      <c r="I257" s="210"/>
      <c r="J257" s="211">
        <f>ROUND(I257*H257,2)</f>
        <v>0</v>
      </c>
      <c r="K257" s="207" t="s">
        <v>139</v>
      </c>
      <c r="L257" s="212"/>
      <c r="M257" s="213" t="s">
        <v>1</v>
      </c>
      <c r="N257" s="214" t="s">
        <v>42</v>
      </c>
      <c r="O257" s="76"/>
      <c r="P257" s="184">
        <f>O257*H257</f>
        <v>0</v>
      </c>
      <c r="Q257" s="184">
        <v>0.016</v>
      </c>
      <c r="R257" s="184">
        <f>Q257*H257</f>
        <v>0.096000000000000002</v>
      </c>
      <c r="S257" s="184">
        <v>0</v>
      </c>
      <c r="T257" s="18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6" t="s">
        <v>290</v>
      </c>
      <c r="AT257" s="186" t="s">
        <v>370</v>
      </c>
      <c r="AU257" s="186" t="s">
        <v>84</v>
      </c>
      <c r="AY257" s="18" t="s">
        <v>132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8" t="s">
        <v>82</v>
      </c>
      <c r="BK257" s="187">
        <f>ROUND(I257*H257,2)</f>
        <v>0</v>
      </c>
      <c r="BL257" s="18" t="s">
        <v>210</v>
      </c>
      <c r="BM257" s="186" t="s">
        <v>432</v>
      </c>
    </row>
    <row r="258" s="2" customFormat="1" ht="55.5" customHeight="1">
      <c r="A258" s="37"/>
      <c r="B258" s="174"/>
      <c r="C258" s="205" t="s">
        <v>433</v>
      </c>
      <c r="D258" s="205" t="s">
        <v>370</v>
      </c>
      <c r="E258" s="206" t="s">
        <v>434</v>
      </c>
      <c r="F258" s="207" t="s">
        <v>435</v>
      </c>
      <c r="G258" s="208" t="s">
        <v>138</v>
      </c>
      <c r="H258" s="209">
        <v>6</v>
      </c>
      <c r="I258" s="210"/>
      <c r="J258" s="211">
        <f>ROUND(I258*H258,2)</f>
        <v>0</v>
      </c>
      <c r="K258" s="207" t="s">
        <v>1</v>
      </c>
      <c r="L258" s="212"/>
      <c r="M258" s="213" t="s">
        <v>1</v>
      </c>
      <c r="N258" s="214" t="s">
        <v>42</v>
      </c>
      <c r="O258" s="76"/>
      <c r="P258" s="184">
        <f>O258*H258</f>
        <v>0</v>
      </c>
      <c r="Q258" s="184">
        <v>0.020500000000000001</v>
      </c>
      <c r="R258" s="184">
        <f>Q258*H258</f>
        <v>0.123</v>
      </c>
      <c r="S258" s="184">
        <v>0</v>
      </c>
      <c r="T258" s="18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6" t="s">
        <v>290</v>
      </c>
      <c r="AT258" s="186" t="s">
        <v>370</v>
      </c>
      <c r="AU258" s="186" t="s">
        <v>84</v>
      </c>
      <c r="AY258" s="18" t="s">
        <v>132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8" t="s">
        <v>82</v>
      </c>
      <c r="BK258" s="187">
        <f>ROUND(I258*H258,2)</f>
        <v>0</v>
      </c>
      <c r="BL258" s="18" t="s">
        <v>210</v>
      </c>
      <c r="BM258" s="186" t="s">
        <v>436</v>
      </c>
    </row>
    <row r="259" s="2" customFormat="1" ht="24.15" customHeight="1">
      <c r="A259" s="37"/>
      <c r="B259" s="174"/>
      <c r="C259" s="175" t="s">
        <v>437</v>
      </c>
      <c r="D259" s="175" t="s">
        <v>135</v>
      </c>
      <c r="E259" s="176" t="s">
        <v>438</v>
      </c>
      <c r="F259" s="177" t="s">
        <v>439</v>
      </c>
      <c r="G259" s="178" t="s">
        <v>138</v>
      </c>
      <c r="H259" s="179">
        <v>1</v>
      </c>
      <c r="I259" s="180"/>
      <c r="J259" s="181">
        <f>ROUND(I259*H259,2)</f>
        <v>0</v>
      </c>
      <c r="K259" s="177" t="s">
        <v>139</v>
      </c>
      <c r="L259" s="38"/>
      <c r="M259" s="182" t="s">
        <v>1</v>
      </c>
      <c r="N259" s="183" t="s">
        <v>42</v>
      </c>
      <c r="O259" s="76"/>
      <c r="P259" s="184">
        <f>O259*H259</f>
        <v>0</v>
      </c>
      <c r="Q259" s="184">
        <v>0</v>
      </c>
      <c r="R259" s="184">
        <f>Q259*H259</f>
        <v>0</v>
      </c>
      <c r="S259" s="184">
        <v>0</v>
      </c>
      <c r="T259" s="18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6" t="s">
        <v>210</v>
      </c>
      <c r="AT259" s="186" t="s">
        <v>135</v>
      </c>
      <c r="AU259" s="186" t="s">
        <v>84</v>
      </c>
      <c r="AY259" s="18" t="s">
        <v>132</v>
      </c>
      <c r="BE259" s="187">
        <f>IF(N259="základní",J259,0)</f>
        <v>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18" t="s">
        <v>82</v>
      </c>
      <c r="BK259" s="187">
        <f>ROUND(I259*H259,2)</f>
        <v>0</v>
      </c>
      <c r="BL259" s="18" t="s">
        <v>210</v>
      </c>
      <c r="BM259" s="186" t="s">
        <v>440</v>
      </c>
    </row>
    <row r="260" s="2" customFormat="1" ht="55.5" customHeight="1">
      <c r="A260" s="37"/>
      <c r="B260" s="174"/>
      <c r="C260" s="205" t="s">
        <v>441</v>
      </c>
      <c r="D260" s="205" t="s">
        <v>370</v>
      </c>
      <c r="E260" s="206" t="s">
        <v>442</v>
      </c>
      <c r="F260" s="207" t="s">
        <v>443</v>
      </c>
      <c r="G260" s="208" t="s">
        <v>138</v>
      </c>
      <c r="H260" s="209">
        <v>1</v>
      </c>
      <c r="I260" s="210"/>
      <c r="J260" s="211">
        <f>ROUND(I260*H260,2)</f>
        <v>0</v>
      </c>
      <c r="K260" s="207" t="s">
        <v>1</v>
      </c>
      <c r="L260" s="212"/>
      <c r="M260" s="213" t="s">
        <v>1</v>
      </c>
      <c r="N260" s="214" t="s">
        <v>42</v>
      </c>
      <c r="O260" s="76"/>
      <c r="P260" s="184">
        <f>O260*H260</f>
        <v>0</v>
      </c>
      <c r="Q260" s="184">
        <v>0.017000000000000001</v>
      </c>
      <c r="R260" s="184">
        <f>Q260*H260</f>
        <v>0.017000000000000001</v>
      </c>
      <c r="S260" s="184">
        <v>0</v>
      </c>
      <c r="T260" s="18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6" t="s">
        <v>290</v>
      </c>
      <c r="AT260" s="186" t="s">
        <v>370</v>
      </c>
      <c r="AU260" s="186" t="s">
        <v>84</v>
      </c>
      <c r="AY260" s="18" t="s">
        <v>132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8" t="s">
        <v>82</v>
      </c>
      <c r="BK260" s="187">
        <f>ROUND(I260*H260,2)</f>
        <v>0</v>
      </c>
      <c r="BL260" s="18" t="s">
        <v>210</v>
      </c>
      <c r="BM260" s="186" t="s">
        <v>444</v>
      </c>
    </row>
    <row r="261" s="2" customFormat="1" ht="24.15" customHeight="1">
      <c r="A261" s="37"/>
      <c r="B261" s="174"/>
      <c r="C261" s="175" t="s">
        <v>445</v>
      </c>
      <c r="D261" s="175" t="s">
        <v>135</v>
      </c>
      <c r="E261" s="176" t="s">
        <v>446</v>
      </c>
      <c r="F261" s="177" t="s">
        <v>447</v>
      </c>
      <c r="G261" s="178" t="s">
        <v>138</v>
      </c>
      <c r="H261" s="179">
        <v>1</v>
      </c>
      <c r="I261" s="180"/>
      <c r="J261" s="181">
        <f>ROUND(I261*H261,2)</f>
        <v>0</v>
      </c>
      <c r="K261" s="177" t="s">
        <v>139</v>
      </c>
      <c r="L261" s="38"/>
      <c r="M261" s="182" t="s">
        <v>1</v>
      </c>
      <c r="N261" s="183" t="s">
        <v>42</v>
      </c>
      <c r="O261" s="76"/>
      <c r="P261" s="184">
        <f>O261*H261</f>
        <v>0</v>
      </c>
      <c r="Q261" s="184">
        <v>0</v>
      </c>
      <c r="R261" s="184">
        <f>Q261*H261</f>
        <v>0</v>
      </c>
      <c r="S261" s="184">
        <v>0</v>
      </c>
      <c r="T261" s="18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6" t="s">
        <v>210</v>
      </c>
      <c r="AT261" s="186" t="s">
        <v>135</v>
      </c>
      <c r="AU261" s="186" t="s">
        <v>84</v>
      </c>
      <c r="AY261" s="18" t="s">
        <v>132</v>
      </c>
      <c r="BE261" s="187">
        <f>IF(N261="základní",J261,0)</f>
        <v>0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18" t="s">
        <v>82</v>
      </c>
      <c r="BK261" s="187">
        <f>ROUND(I261*H261,2)</f>
        <v>0</v>
      </c>
      <c r="BL261" s="18" t="s">
        <v>210</v>
      </c>
      <c r="BM261" s="186" t="s">
        <v>448</v>
      </c>
    </row>
    <row r="262" s="2" customFormat="1" ht="33" customHeight="1">
      <c r="A262" s="37"/>
      <c r="B262" s="174"/>
      <c r="C262" s="205" t="s">
        <v>449</v>
      </c>
      <c r="D262" s="205" t="s">
        <v>370</v>
      </c>
      <c r="E262" s="206" t="s">
        <v>450</v>
      </c>
      <c r="F262" s="207" t="s">
        <v>451</v>
      </c>
      <c r="G262" s="208" t="s">
        <v>138</v>
      </c>
      <c r="H262" s="209">
        <v>1</v>
      </c>
      <c r="I262" s="210"/>
      <c r="J262" s="211">
        <f>ROUND(I262*H262,2)</f>
        <v>0</v>
      </c>
      <c r="K262" s="207" t="s">
        <v>1</v>
      </c>
      <c r="L262" s="212"/>
      <c r="M262" s="213" t="s">
        <v>1</v>
      </c>
      <c r="N262" s="214" t="s">
        <v>42</v>
      </c>
      <c r="O262" s="76"/>
      <c r="P262" s="184">
        <f>O262*H262</f>
        <v>0</v>
      </c>
      <c r="Q262" s="184">
        <v>0.042999999999999997</v>
      </c>
      <c r="R262" s="184">
        <f>Q262*H262</f>
        <v>0.042999999999999997</v>
      </c>
      <c r="S262" s="184">
        <v>0</v>
      </c>
      <c r="T262" s="18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6" t="s">
        <v>290</v>
      </c>
      <c r="AT262" s="186" t="s">
        <v>370</v>
      </c>
      <c r="AU262" s="186" t="s">
        <v>84</v>
      </c>
      <c r="AY262" s="18" t="s">
        <v>132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8" t="s">
        <v>82</v>
      </c>
      <c r="BK262" s="187">
        <f>ROUND(I262*H262,2)</f>
        <v>0</v>
      </c>
      <c r="BL262" s="18" t="s">
        <v>210</v>
      </c>
      <c r="BM262" s="186" t="s">
        <v>452</v>
      </c>
    </row>
    <row r="263" s="2" customFormat="1" ht="24.15" customHeight="1">
      <c r="A263" s="37"/>
      <c r="B263" s="174"/>
      <c r="C263" s="175" t="s">
        <v>453</v>
      </c>
      <c r="D263" s="175" t="s">
        <v>135</v>
      </c>
      <c r="E263" s="176" t="s">
        <v>454</v>
      </c>
      <c r="F263" s="177" t="s">
        <v>455</v>
      </c>
      <c r="G263" s="178" t="s">
        <v>138</v>
      </c>
      <c r="H263" s="179">
        <v>20</v>
      </c>
      <c r="I263" s="180"/>
      <c r="J263" s="181">
        <f>ROUND(I263*H263,2)</f>
        <v>0</v>
      </c>
      <c r="K263" s="177" t="s">
        <v>139</v>
      </c>
      <c r="L263" s="38"/>
      <c r="M263" s="182" t="s">
        <v>1</v>
      </c>
      <c r="N263" s="183" t="s">
        <v>42</v>
      </c>
      <c r="O263" s="76"/>
      <c r="P263" s="184">
        <f>O263*H263</f>
        <v>0</v>
      </c>
      <c r="Q263" s="184">
        <v>0.00046999999999999999</v>
      </c>
      <c r="R263" s="184">
        <f>Q263*H263</f>
        <v>0.0094000000000000004</v>
      </c>
      <c r="S263" s="184">
        <v>0</v>
      </c>
      <c r="T263" s="18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6" t="s">
        <v>210</v>
      </c>
      <c r="AT263" s="186" t="s">
        <v>135</v>
      </c>
      <c r="AU263" s="186" t="s">
        <v>84</v>
      </c>
      <c r="AY263" s="18" t="s">
        <v>132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8" t="s">
        <v>82</v>
      </c>
      <c r="BK263" s="187">
        <f>ROUND(I263*H263,2)</f>
        <v>0</v>
      </c>
      <c r="BL263" s="18" t="s">
        <v>210</v>
      </c>
      <c r="BM263" s="186" t="s">
        <v>456</v>
      </c>
    </row>
    <row r="264" s="2" customFormat="1" ht="37.8" customHeight="1">
      <c r="A264" s="37"/>
      <c r="B264" s="174"/>
      <c r="C264" s="205" t="s">
        <v>457</v>
      </c>
      <c r="D264" s="205" t="s">
        <v>370</v>
      </c>
      <c r="E264" s="206" t="s">
        <v>458</v>
      </c>
      <c r="F264" s="207" t="s">
        <v>459</v>
      </c>
      <c r="G264" s="208" t="s">
        <v>138</v>
      </c>
      <c r="H264" s="209">
        <v>20</v>
      </c>
      <c r="I264" s="210"/>
      <c r="J264" s="211">
        <f>ROUND(I264*H264,2)</f>
        <v>0</v>
      </c>
      <c r="K264" s="207" t="s">
        <v>139</v>
      </c>
      <c r="L264" s="212"/>
      <c r="M264" s="213" t="s">
        <v>1</v>
      </c>
      <c r="N264" s="214" t="s">
        <v>42</v>
      </c>
      <c r="O264" s="76"/>
      <c r="P264" s="184">
        <f>O264*H264</f>
        <v>0</v>
      </c>
      <c r="Q264" s="184">
        <v>0.016</v>
      </c>
      <c r="R264" s="184">
        <f>Q264*H264</f>
        <v>0.32000000000000001</v>
      </c>
      <c r="S264" s="184">
        <v>0</v>
      </c>
      <c r="T264" s="18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6" t="s">
        <v>290</v>
      </c>
      <c r="AT264" s="186" t="s">
        <v>370</v>
      </c>
      <c r="AU264" s="186" t="s">
        <v>84</v>
      </c>
      <c r="AY264" s="18" t="s">
        <v>132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8" t="s">
        <v>82</v>
      </c>
      <c r="BK264" s="187">
        <f>ROUND(I264*H264,2)</f>
        <v>0</v>
      </c>
      <c r="BL264" s="18" t="s">
        <v>210</v>
      </c>
      <c r="BM264" s="186" t="s">
        <v>460</v>
      </c>
    </row>
    <row r="265" s="2" customFormat="1" ht="24.15" customHeight="1">
      <c r="A265" s="37"/>
      <c r="B265" s="174"/>
      <c r="C265" s="175" t="s">
        <v>461</v>
      </c>
      <c r="D265" s="175" t="s">
        <v>135</v>
      </c>
      <c r="E265" s="176" t="s">
        <v>462</v>
      </c>
      <c r="F265" s="177" t="s">
        <v>463</v>
      </c>
      <c r="G265" s="178" t="s">
        <v>138</v>
      </c>
      <c r="H265" s="179">
        <v>1</v>
      </c>
      <c r="I265" s="180"/>
      <c r="J265" s="181">
        <f>ROUND(I265*H265,2)</f>
        <v>0</v>
      </c>
      <c r="K265" s="177" t="s">
        <v>139</v>
      </c>
      <c r="L265" s="38"/>
      <c r="M265" s="182" t="s">
        <v>1</v>
      </c>
      <c r="N265" s="183" t="s">
        <v>42</v>
      </c>
      <c r="O265" s="76"/>
      <c r="P265" s="184">
        <f>O265*H265</f>
        <v>0</v>
      </c>
      <c r="Q265" s="184">
        <v>0.00040000000000000002</v>
      </c>
      <c r="R265" s="184">
        <f>Q265*H265</f>
        <v>0.00040000000000000002</v>
      </c>
      <c r="S265" s="184">
        <v>0</v>
      </c>
      <c r="T265" s="18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6" t="s">
        <v>210</v>
      </c>
      <c r="AT265" s="186" t="s">
        <v>135</v>
      </c>
      <c r="AU265" s="186" t="s">
        <v>84</v>
      </c>
      <c r="AY265" s="18" t="s">
        <v>132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8" t="s">
        <v>82</v>
      </c>
      <c r="BK265" s="187">
        <f>ROUND(I265*H265,2)</f>
        <v>0</v>
      </c>
      <c r="BL265" s="18" t="s">
        <v>210</v>
      </c>
      <c r="BM265" s="186" t="s">
        <v>464</v>
      </c>
    </row>
    <row r="266" s="2" customFormat="1" ht="37.8" customHeight="1">
      <c r="A266" s="37"/>
      <c r="B266" s="174"/>
      <c r="C266" s="205" t="s">
        <v>465</v>
      </c>
      <c r="D266" s="205" t="s">
        <v>370</v>
      </c>
      <c r="E266" s="206" t="s">
        <v>466</v>
      </c>
      <c r="F266" s="207" t="s">
        <v>467</v>
      </c>
      <c r="G266" s="208" t="s">
        <v>138</v>
      </c>
      <c r="H266" s="209">
        <v>1</v>
      </c>
      <c r="I266" s="210"/>
      <c r="J266" s="211">
        <f>ROUND(I266*H266,2)</f>
        <v>0</v>
      </c>
      <c r="K266" s="207" t="s">
        <v>139</v>
      </c>
      <c r="L266" s="212"/>
      <c r="M266" s="213" t="s">
        <v>1</v>
      </c>
      <c r="N266" s="214" t="s">
        <v>42</v>
      </c>
      <c r="O266" s="76"/>
      <c r="P266" s="184">
        <f>O266*H266</f>
        <v>0</v>
      </c>
      <c r="Q266" s="184">
        <v>0.016</v>
      </c>
      <c r="R266" s="184">
        <f>Q266*H266</f>
        <v>0.016</v>
      </c>
      <c r="S266" s="184">
        <v>0</v>
      </c>
      <c r="T266" s="18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6" t="s">
        <v>290</v>
      </c>
      <c r="AT266" s="186" t="s">
        <v>370</v>
      </c>
      <c r="AU266" s="186" t="s">
        <v>84</v>
      </c>
      <c r="AY266" s="18" t="s">
        <v>132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8" t="s">
        <v>82</v>
      </c>
      <c r="BK266" s="187">
        <f>ROUND(I266*H266,2)</f>
        <v>0</v>
      </c>
      <c r="BL266" s="18" t="s">
        <v>210</v>
      </c>
      <c r="BM266" s="186" t="s">
        <v>468</v>
      </c>
    </row>
    <row r="267" s="2" customFormat="1" ht="24.15" customHeight="1">
      <c r="A267" s="37"/>
      <c r="B267" s="174"/>
      <c r="C267" s="175" t="s">
        <v>469</v>
      </c>
      <c r="D267" s="175" t="s">
        <v>135</v>
      </c>
      <c r="E267" s="176" t="s">
        <v>470</v>
      </c>
      <c r="F267" s="177" t="s">
        <v>471</v>
      </c>
      <c r="G267" s="178" t="s">
        <v>138</v>
      </c>
      <c r="H267" s="179">
        <v>25</v>
      </c>
      <c r="I267" s="180"/>
      <c r="J267" s="181">
        <f>ROUND(I267*H267,2)</f>
        <v>0</v>
      </c>
      <c r="K267" s="177" t="s">
        <v>139</v>
      </c>
      <c r="L267" s="38"/>
      <c r="M267" s="182" t="s">
        <v>1</v>
      </c>
      <c r="N267" s="183" t="s">
        <v>42</v>
      </c>
      <c r="O267" s="76"/>
      <c r="P267" s="184">
        <f>O267*H267</f>
        <v>0</v>
      </c>
      <c r="Q267" s="184">
        <v>0</v>
      </c>
      <c r="R267" s="184">
        <f>Q267*H267</f>
        <v>0</v>
      </c>
      <c r="S267" s="184">
        <v>0.024</v>
      </c>
      <c r="T267" s="185">
        <f>S267*H267</f>
        <v>0.59999999999999998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6" t="s">
        <v>210</v>
      </c>
      <c r="AT267" s="186" t="s">
        <v>135</v>
      </c>
      <c r="AU267" s="186" t="s">
        <v>84</v>
      </c>
      <c r="AY267" s="18" t="s">
        <v>132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8" t="s">
        <v>82</v>
      </c>
      <c r="BK267" s="187">
        <f>ROUND(I267*H267,2)</f>
        <v>0</v>
      </c>
      <c r="BL267" s="18" t="s">
        <v>210</v>
      </c>
      <c r="BM267" s="186" t="s">
        <v>472</v>
      </c>
    </row>
    <row r="268" s="2" customFormat="1" ht="24.15" customHeight="1">
      <c r="A268" s="37"/>
      <c r="B268" s="174"/>
      <c r="C268" s="175" t="s">
        <v>473</v>
      </c>
      <c r="D268" s="175" t="s">
        <v>135</v>
      </c>
      <c r="E268" s="176" t="s">
        <v>474</v>
      </c>
      <c r="F268" s="177" t="s">
        <v>475</v>
      </c>
      <c r="G268" s="178" t="s">
        <v>138</v>
      </c>
      <c r="H268" s="179">
        <v>4</v>
      </c>
      <c r="I268" s="180"/>
      <c r="J268" s="181">
        <f>ROUND(I268*H268,2)</f>
        <v>0</v>
      </c>
      <c r="K268" s="177" t="s">
        <v>139</v>
      </c>
      <c r="L268" s="38"/>
      <c r="M268" s="182" t="s">
        <v>1</v>
      </c>
      <c r="N268" s="183" t="s">
        <v>42</v>
      </c>
      <c r="O268" s="76"/>
      <c r="P268" s="184">
        <f>O268*H268</f>
        <v>0</v>
      </c>
      <c r="Q268" s="184">
        <v>0</v>
      </c>
      <c r="R268" s="184">
        <f>Q268*H268</f>
        <v>0</v>
      </c>
      <c r="S268" s="184">
        <v>0</v>
      </c>
      <c r="T268" s="18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6" t="s">
        <v>210</v>
      </c>
      <c r="AT268" s="186" t="s">
        <v>135</v>
      </c>
      <c r="AU268" s="186" t="s">
        <v>84</v>
      </c>
      <c r="AY268" s="18" t="s">
        <v>132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8" t="s">
        <v>82</v>
      </c>
      <c r="BK268" s="187">
        <f>ROUND(I268*H268,2)</f>
        <v>0</v>
      </c>
      <c r="BL268" s="18" t="s">
        <v>210</v>
      </c>
      <c r="BM268" s="186" t="s">
        <v>476</v>
      </c>
    </row>
    <row r="269" s="13" customFormat="1">
      <c r="A269" s="13"/>
      <c r="B269" s="188"/>
      <c r="C269" s="13"/>
      <c r="D269" s="189" t="s">
        <v>145</v>
      </c>
      <c r="E269" s="190" t="s">
        <v>1</v>
      </c>
      <c r="F269" s="191" t="s">
        <v>477</v>
      </c>
      <c r="G269" s="13"/>
      <c r="H269" s="192">
        <v>4</v>
      </c>
      <c r="I269" s="193"/>
      <c r="J269" s="13"/>
      <c r="K269" s="13"/>
      <c r="L269" s="188"/>
      <c r="M269" s="194"/>
      <c r="N269" s="195"/>
      <c r="O269" s="195"/>
      <c r="P269" s="195"/>
      <c r="Q269" s="195"/>
      <c r="R269" s="195"/>
      <c r="S269" s="195"/>
      <c r="T269" s="19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0" t="s">
        <v>145</v>
      </c>
      <c r="AU269" s="190" t="s">
        <v>84</v>
      </c>
      <c r="AV269" s="13" t="s">
        <v>84</v>
      </c>
      <c r="AW269" s="13" t="s">
        <v>34</v>
      </c>
      <c r="AX269" s="13" t="s">
        <v>82</v>
      </c>
      <c r="AY269" s="190" t="s">
        <v>132</v>
      </c>
    </row>
    <row r="270" s="2" customFormat="1" ht="16.5" customHeight="1">
      <c r="A270" s="37"/>
      <c r="B270" s="174"/>
      <c r="C270" s="205" t="s">
        <v>478</v>
      </c>
      <c r="D270" s="205" t="s">
        <v>370</v>
      </c>
      <c r="E270" s="206" t="s">
        <v>479</v>
      </c>
      <c r="F270" s="207" t="s">
        <v>480</v>
      </c>
      <c r="G270" s="208" t="s">
        <v>138</v>
      </c>
      <c r="H270" s="209">
        <v>4</v>
      </c>
      <c r="I270" s="210"/>
      <c r="J270" s="211">
        <f>ROUND(I270*H270,2)</f>
        <v>0</v>
      </c>
      <c r="K270" s="207" t="s">
        <v>1</v>
      </c>
      <c r="L270" s="212"/>
      <c r="M270" s="213" t="s">
        <v>1</v>
      </c>
      <c r="N270" s="214" t="s">
        <v>42</v>
      </c>
      <c r="O270" s="76"/>
      <c r="P270" s="184">
        <f>O270*H270</f>
        <v>0</v>
      </c>
      <c r="Q270" s="184">
        <v>0.029999999999999999</v>
      </c>
      <c r="R270" s="184">
        <f>Q270*H270</f>
        <v>0.12</v>
      </c>
      <c r="S270" s="184">
        <v>0</v>
      </c>
      <c r="T270" s="18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6" t="s">
        <v>290</v>
      </c>
      <c r="AT270" s="186" t="s">
        <v>370</v>
      </c>
      <c r="AU270" s="186" t="s">
        <v>84</v>
      </c>
      <c r="AY270" s="18" t="s">
        <v>132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8" t="s">
        <v>82</v>
      </c>
      <c r="BK270" s="187">
        <f>ROUND(I270*H270,2)</f>
        <v>0</v>
      </c>
      <c r="BL270" s="18" t="s">
        <v>210</v>
      </c>
      <c r="BM270" s="186" t="s">
        <v>481</v>
      </c>
    </row>
    <row r="271" s="2" customFormat="1" ht="24.15" customHeight="1">
      <c r="A271" s="37"/>
      <c r="B271" s="174"/>
      <c r="C271" s="175" t="s">
        <v>482</v>
      </c>
      <c r="D271" s="175" t="s">
        <v>135</v>
      </c>
      <c r="E271" s="176" t="s">
        <v>483</v>
      </c>
      <c r="F271" s="177" t="s">
        <v>484</v>
      </c>
      <c r="G271" s="178" t="s">
        <v>138</v>
      </c>
      <c r="H271" s="179">
        <v>4</v>
      </c>
      <c r="I271" s="180"/>
      <c r="J271" s="181">
        <f>ROUND(I271*H271,2)</f>
        <v>0</v>
      </c>
      <c r="K271" s="177" t="s">
        <v>139</v>
      </c>
      <c r="L271" s="38"/>
      <c r="M271" s="182" t="s">
        <v>1</v>
      </c>
      <c r="N271" s="183" t="s">
        <v>42</v>
      </c>
      <c r="O271" s="76"/>
      <c r="P271" s="184">
        <f>O271*H271</f>
        <v>0</v>
      </c>
      <c r="Q271" s="184">
        <v>0</v>
      </c>
      <c r="R271" s="184">
        <f>Q271*H271</f>
        <v>0</v>
      </c>
      <c r="S271" s="184">
        <v>0</v>
      </c>
      <c r="T271" s="18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6" t="s">
        <v>210</v>
      </c>
      <c r="AT271" s="186" t="s">
        <v>135</v>
      </c>
      <c r="AU271" s="186" t="s">
        <v>84</v>
      </c>
      <c r="AY271" s="18" t="s">
        <v>132</v>
      </c>
      <c r="BE271" s="187">
        <f>IF(N271="základní",J271,0)</f>
        <v>0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8" t="s">
        <v>82</v>
      </c>
      <c r="BK271" s="187">
        <f>ROUND(I271*H271,2)</f>
        <v>0</v>
      </c>
      <c r="BL271" s="18" t="s">
        <v>210</v>
      </c>
      <c r="BM271" s="186" t="s">
        <v>485</v>
      </c>
    </row>
    <row r="272" s="2" customFormat="1" ht="16.5" customHeight="1">
      <c r="A272" s="37"/>
      <c r="B272" s="174"/>
      <c r="C272" s="205" t="s">
        <v>486</v>
      </c>
      <c r="D272" s="205" t="s">
        <v>370</v>
      </c>
      <c r="E272" s="206" t="s">
        <v>487</v>
      </c>
      <c r="F272" s="207" t="s">
        <v>488</v>
      </c>
      <c r="G272" s="208" t="s">
        <v>138</v>
      </c>
      <c r="H272" s="209">
        <v>4</v>
      </c>
      <c r="I272" s="210"/>
      <c r="J272" s="211">
        <f>ROUND(I272*H272,2)</f>
        <v>0</v>
      </c>
      <c r="K272" s="207" t="s">
        <v>1</v>
      </c>
      <c r="L272" s="212"/>
      <c r="M272" s="213" t="s">
        <v>1</v>
      </c>
      <c r="N272" s="214" t="s">
        <v>42</v>
      </c>
      <c r="O272" s="76"/>
      <c r="P272" s="184">
        <f>O272*H272</f>
        <v>0</v>
      </c>
      <c r="Q272" s="184">
        <v>0.029999999999999999</v>
      </c>
      <c r="R272" s="184">
        <f>Q272*H272</f>
        <v>0.12</v>
      </c>
      <c r="S272" s="184">
        <v>0</v>
      </c>
      <c r="T272" s="18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6" t="s">
        <v>290</v>
      </c>
      <c r="AT272" s="186" t="s">
        <v>370</v>
      </c>
      <c r="AU272" s="186" t="s">
        <v>84</v>
      </c>
      <c r="AY272" s="18" t="s">
        <v>132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8" t="s">
        <v>82</v>
      </c>
      <c r="BK272" s="187">
        <f>ROUND(I272*H272,2)</f>
        <v>0</v>
      </c>
      <c r="BL272" s="18" t="s">
        <v>210</v>
      </c>
      <c r="BM272" s="186" t="s">
        <v>489</v>
      </c>
    </row>
    <row r="273" s="2" customFormat="1" ht="33" customHeight="1">
      <c r="A273" s="37"/>
      <c r="B273" s="174"/>
      <c r="C273" s="175" t="s">
        <v>490</v>
      </c>
      <c r="D273" s="175" t="s">
        <v>135</v>
      </c>
      <c r="E273" s="176" t="s">
        <v>491</v>
      </c>
      <c r="F273" s="177" t="s">
        <v>492</v>
      </c>
      <c r="G273" s="178" t="s">
        <v>138</v>
      </c>
      <c r="H273" s="179">
        <v>2</v>
      </c>
      <c r="I273" s="180"/>
      <c r="J273" s="181">
        <f>ROUND(I273*H273,2)</f>
        <v>0</v>
      </c>
      <c r="K273" s="177" t="s">
        <v>139</v>
      </c>
      <c r="L273" s="38"/>
      <c r="M273" s="182" t="s">
        <v>1</v>
      </c>
      <c r="N273" s="183" t="s">
        <v>42</v>
      </c>
      <c r="O273" s="76"/>
      <c r="P273" s="184">
        <f>O273*H273</f>
        <v>0</v>
      </c>
      <c r="Q273" s="184">
        <v>0</v>
      </c>
      <c r="R273" s="184">
        <f>Q273*H273</f>
        <v>0</v>
      </c>
      <c r="S273" s="184">
        <v>0</v>
      </c>
      <c r="T273" s="18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6" t="s">
        <v>210</v>
      </c>
      <c r="AT273" s="186" t="s">
        <v>135</v>
      </c>
      <c r="AU273" s="186" t="s">
        <v>84</v>
      </c>
      <c r="AY273" s="18" t="s">
        <v>132</v>
      </c>
      <c r="BE273" s="187">
        <f>IF(N273="základní",J273,0)</f>
        <v>0</v>
      </c>
      <c r="BF273" s="187">
        <f>IF(N273="snížená",J273,0)</f>
        <v>0</v>
      </c>
      <c r="BG273" s="187">
        <f>IF(N273="zákl. přenesená",J273,0)</f>
        <v>0</v>
      </c>
      <c r="BH273" s="187">
        <f>IF(N273="sníž. přenesená",J273,0)</f>
        <v>0</v>
      </c>
      <c r="BI273" s="187">
        <f>IF(N273="nulová",J273,0)</f>
        <v>0</v>
      </c>
      <c r="BJ273" s="18" t="s">
        <v>82</v>
      </c>
      <c r="BK273" s="187">
        <f>ROUND(I273*H273,2)</f>
        <v>0</v>
      </c>
      <c r="BL273" s="18" t="s">
        <v>210</v>
      </c>
      <c r="BM273" s="186" t="s">
        <v>493</v>
      </c>
    </row>
    <row r="274" s="2" customFormat="1" ht="21.75" customHeight="1">
      <c r="A274" s="37"/>
      <c r="B274" s="174"/>
      <c r="C274" s="175" t="s">
        <v>494</v>
      </c>
      <c r="D274" s="175" t="s">
        <v>135</v>
      </c>
      <c r="E274" s="176" t="s">
        <v>495</v>
      </c>
      <c r="F274" s="177" t="s">
        <v>496</v>
      </c>
      <c r="G274" s="178" t="s">
        <v>138</v>
      </c>
      <c r="H274" s="179">
        <v>56</v>
      </c>
      <c r="I274" s="180"/>
      <c r="J274" s="181">
        <f>ROUND(I274*H274,2)</f>
        <v>0</v>
      </c>
      <c r="K274" s="177" t="s">
        <v>139</v>
      </c>
      <c r="L274" s="38"/>
      <c r="M274" s="182" t="s">
        <v>1</v>
      </c>
      <c r="N274" s="183" t="s">
        <v>42</v>
      </c>
      <c r="O274" s="76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6" t="s">
        <v>210</v>
      </c>
      <c r="AT274" s="186" t="s">
        <v>135</v>
      </c>
      <c r="AU274" s="186" t="s">
        <v>84</v>
      </c>
      <c r="AY274" s="18" t="s">
        <v>132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8" t="s">
        <v>82</v>
      </c>
      <c r="BK274" s="187">
        <f>ROUND(I274*H274,2)</f>
        <v>0</v>
      </c>
      <c r="BL274" s="18" t="s">
        <v>210</v>
      </c>
      <c r="BM274" s="186" t="s">
        <v>497</v>
      </c>
    </row>
    <row r="275" s="2" customFormat="1" ht="21.75" customHeight="1">
      <c r="A275" s="37"/>
      <c r="B275" s="174"/>
      <c r="C275" s="205" t="s">
        <v>498</v>
      </c>
      <c r="D275" s="205" t="s">
        <v>370</v>
      </c>
      <c r="E275" s="206" t="s">
        <v>499</v>
      </c>
      <c r="F275" s="207" t="s">
        <v>500</v>
      </c>
      <c r="G275" s="208" t="s">
        <v>1</v>
      </c>
      <c r="H275" s="209">
        <v>56</v>
      </c>
      <c r="I275" s="210"/>
      <c r="J275" s="211">
        <f>ROUND(I275*H275,2)</f>
        <v>0</v>
      </c>
      <c r="K275" s="207" t="s">
        <v>1</v>
      </c>
      <c r="L275" s="212"/>
      <c r="M275" s="213" t="s">
        <v>1</v>
      </c>
      <c r="N275" s="214" t="s">
        <v>42</v>
      </c>
      <c r="O275" s="76"/>
      <c r="P275" s="184">
        <f>O275*H275</f>
        <v>0</v>
      </c>
      <c r="Q275" s="184">
        <v>0.044999999999999998</v>
      </c>
      <c r="R275" s="184">
        <f>Q275*H275</f>
        <v>2.52</v>
      </c>
      <c r="S275" s="184">
        <v>0</v>
      </c>
      <c r="T275" s="18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6" t="s">
        <v>290</v>
      </c>
      <c r="AT275" s="186" t="s">
        <v>370</v>
      </c>
      <c r="AU275" s="186" t="s">
        <v>84</v>
      </c>
      <c r="AY275" s="18" t="s">
        <v>132</v>
      </c>
      <c r="BE275" s="187">
        <f>IF(N275="základní",J275,0)</f>
        <v>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8" t="s">
        <v>82</v>
      </c>
      <c r="BK275" s="187">
        <f>ROUND(I275*H275,2)</f>
        <v>0</v>
      </c>
      <c r="BL275" s="18" t="s">
        <v>210</v>
      </c>
      <c r="BM275" s="186" t="s">
        <v>501</v>
      </c>
    </row>
    <row r="276" s="2" customFormat="1" ht="24.15" customHeight="1">
      <c r="A276" s="37"/>
      <c r="B276" s="174"/>
      <c r="C276" s="175" t="s">
        <v>502</v>
      </c>
      <c r="D276" s="175" t="s">
        <v>135</v>
      </c>
      <c r="E276" s="176" t="s">
        <v>503</v>
      </c>
      <c r="F276" s="177" t="s">
        <v>504</v>
      </c>
      <c r="G276" s="178" t="s">
        <v>138</v>
      </c>
      <c r="H276" s="179">
        <v>56</v>
      </c>
      <c r="I276" s="180"/>
      <c r="J276" s="181">
        <f>ROUND(I276*H276,2)</f>
        <v>0</v>
      </c>
      <c r="K276" s="177" t="s">
        <v>139</v>
      </c>
      <c r="L276" s="38"/>
      <c r="M276" s="182" t="s">
        <v>1</v>
      </c>
      <c r="N276" s="183" t="s">
        <v>42</v>
      </c>
      <c r="O276" s="76"/>
      <c r="P276" s="184">
        <f>O276*H276</f>
        <v>0</v>
      </c>
      <c r="Q276" s="184">
        <v>0</v>
      </c>
      <c r="R276" s="184">
        <f>Q276*H276</f>
        <v>0</v>
      </c>
      <c r="S276" s="184">
        <v>0</v>
      </c>
      <c r="T276" s="18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6" t="s">
        <v>210</v>
      </c>
      <c r="AT276" s="186" t="s">
        <v>135</v>
      </c>
      <c r="AU276" s="186" t="s">
        <v>84</v>
      </c>
      <c r="AY276" s="18" t="s">
        <v>132</v>
      </c>
      <c r="BE276" s="187">
        <f>IF(N276="základní",J276,0)</f>
        <v>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18" t="s">
        <v>82</v>
      </c>
      <c r="BK276" s="187">
        <f>ROUND(I276*H276,2)</f>
        <v>0</v>
      </c>
      <c r="BL276" s="18" t="s">
        <v>210</v>
      </c>
      <c r="BM276" s="186" t="s">
        <v>505</v>
      </c>
    </row>
    <row r="277" s="13" customFormat="1">
      <c r="A277" s="13"/>
      <c r="B277" s="188"/>
      <c r="C277" s="13"/>
      <c r="D277" s="189" t="s">
        <v>145</v>
      </c>
      <c r="E277" s="190" t="s">
        <v>1</v>
      </c>
      <c r="F277" s="191" t="s">
        <v>506</v>
      </c>
      <c r="G277" s="13"/>
      <c r="H277" s="192">
        <v>56</v>
      </c>
      <c r="I277" s="193"/>
      <c r="J277" s="13"/>
      <c r="K277" s="13"/>
      <c r="L277" s="188"/>
      <c r="M277" s="194"/>
      <c r="N277" s="195"/>
      <c r="O277" s="195"/>
      <c r="P277" s="195"/>
      <c r="Q277" s="195"/>
      <c r="R277" s="195"/>
      <c r="S277" s="195"/>
      <c r="T277" s="19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0" t="s">
        <v>145</v>
      </c>
      <c r="AU277" s="190" t="s">
        <v>84</v>
      </c>
      <c r="AV277" s="13" t="s">
        <v>84</v>
      </c>
      <c r="AW277" s="13" t="s">
        <v>34</v>
      </c>
      <c r="AX277" s="13" t="s">
        <v>82</v>
      </c>
      <c r="AY277" s="190" t="s">
        <v>132</v>
      </c>
    </row>
    <row r="278" s="2" customFormat="1" ht="24.15" customHeight="1">
      <c r="A278" s="37"/>
      <c r="B278" s="174"/>
      <c r="C278" s="175" t="s">
        <v>507</v>
      </c>
      <c r="D278" s="175" t="s">
        <v>135</v>
      </c>
      <c r="E278" s="176" t="s">
        <v>508</v>
      </c>
      <c r="F278" s="177" t="s">
        <v>509</v>
      </c>
      <c r="G278" s="178" t="s">
        <v>149</v>
      </c>
      <c r="H278" s="179">
        <v>3.4239999999999999</v>
      </c>
      <c r="I278" s="180"/>
      <c r="J278" s="181">
        <f>ROUND(I278*H278,2)</f>
        <v>0</v>
      </c>
      <c r="K278" s="177" t="s">
        <v>139</v>
      </c>
      <c r="L278" s="38"/>
      <c r="M278" s="182" t="s">
        <v>1</v>
      </c>
      <c r="N278" s="183" t="s">
        <v>42</v>
      </c>
      <c r="O278" s="76"/>
      <c r="P278" s="184">
        <f>O278*H278</f>
        <v>0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6" t="s">
        <v>210</v>
      </c>
      <c r="AT278" s="186" t="s">
        <v>135</v>
      </c>
      <c r="AU278" s="186" t="s">
        <v>84</v>
      </c>
      <c r="AY278" s="18" t="s">
        <v>132</v>
      </c>
      <c r="BE278" s="187">
        <f>IF(N278="základní",J278,0)</f>
        <v>0</v>
      </c>
      <c r="BF278" s="187">
        <f>IF(N278="snížená",J278,0)</f>
        <v>0</v>
      </c>
      <c r="BG278" s="187">
        <f>IF(N278="zákl. přenesená",J278,0)</f>
        <v>0</v>
      </c>
      <c r="BH278" s="187">
        <f>IF(N278="sníž. přenesená",J278,0)</f>
        <v>0</v>
      </c>
      <c r="BI278" s="187">
        <f>IF(N278="nulová",J278,0)</f>
        <v>0</v>
      </c>
      <c r="BJ278" s="18" t="s">
        <v>82</v>
      </c>
      <c r="BK278" s="187">
        <f>ROUND(I278*H278,2)</f>
        <v>0</v>
      </c>
      <c r="BL278" s="18" t="s">
        <v>210</v>
      </c>
      <c r="BM278" s="186" t="s">
        <v>510</v>
      </c>
    </row>
    <row r="279" s="12" customFormat="1" ht="22.8" customHeight="1">
      <c r="A279" s="12"/>
      <c r="B279" s="161"/>
      <c r="C279" s="12"/>
      <c r="D279" s="162" t="s">
        <v>76</v>
      </c>
      <c r="E279" s="172" t="s">
        <v>511</v>
      </c>
      <c r="F279" s="172" t="s">
        <v>512</v>
      </c>
      <c r="G279" s="12"/>
      <c r="H279" s="12"/>
      <c r="I279" s="164"/>
      <c r="J279" s="173">
        <f>BK279</f>
        <v>0</v>
      </c>
      <c r="K279" s="12"/>
      <c r="L279" s="161"/>
      <c r="M279" s="166"/>
      <c r="N279" s="167"/>
      <c r="O279" s="167"/>
      <c r="P279" s="168">
        <f>SUM(P280:P300)</f>
        <v>0</v>
      </c>
      <c r="Q279" s="167"/>
      <c r="R279" s="168">
        <f>SUM(R280:R300)</f>
        <v>1.3531530000000001</v>
      </c>
      <c r="S279" s="167"/>
      <c r="T279" s="169">
        <f>SUM(T280:T300)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62" t="s">
        <v>84</v>
      </c>
      <c r="AT279" s="170" t="s">
        <v>76</v>
      </c>
      <c r="AU279" s="170" t="s">
        <v>82</v>
      </c>
      <c r="AY279" s="162" t="s">
        <v>132</v>
      </c>
      <c r="BK279" s="171">
        <f>SUM(BK280:BK300)</f>
        <v>0</v>
      </c>
    </row>
    <row r="280" s="2" customFormat="1" ht="21.75" customHeight="1">
      <c r="A280" s="37"/>
      <c r="B280" s="174"/>
      <c r="C280" s="175" t="s">
        <v>513</v>
      </c>
      <c r="D280" s="175" t="s">
        <v>135</v>
      </c>
      <c r="E280" s="176" t="s">
        <v>514</v>
      </c>
      <c r="F280" s="177" t="s">
        <v>515</v>
      </c>
      <c r="G280" s="178" t="s">
        <v>158</v>
      </c>
      <c r="H280" s="179">
        <v>38.600000000000001</v>
      </c>
      <c r="I280" s="180"/>
      <c r="J280" s="181">
        <f>ROUND(I280*H280,2)</f>
        <v>0</v>
      </c>
      <c r="K280" s="177" t="s">
        <v>139</v>
      </c>
      <c r="L280" s="38"/>
      <c r="M280" s="182" t="s">
        <v>1</v>
      </c>
      <c r="N280" s="183" t="s">
        <v>42</v>
      </c>
      <c r="O280" s="76"/>
      <c r="P280" s="184">
        <f>O280*H280</f>
        <v>0</v>
      </c>
      <c r="Q280" s="184">
        <v>0.0044999999999999997</v>
      </c>
      <c r="R280" s="184">
        <f>Q280*H280</f>
        <v>0.17369999999999999</v>
      </c>
      <c r="S280" s="184">
        <v>0</v>
      </c>
      <c r="T280" s="18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6" t="s">
        <v>210</v>
      </c>
      <c r="AT280" s="186" t="s">
        <v>135</v>
      </c>
      <c r="AU280" s="186" t="s">
        <v>84</v>
      </c>
      <c r="AY280" s="18" t="s">
        <v>132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8" t="s">
        <v>82</v>
      </c>
      <c r="BK280" s="187">
        <f>ROUND(I280*H280,2)</f>
        <v>0</v>
      </c>
      <c r="BL280" s="18" t="s">
        <v>210</v>
      </c>
      <c r="BM280" s="186" t="s">
        <v>516</v>
      </c>
    </row>
    <row r="281" s="13" customFormat="1">
      <c r="A281" s="13"/>
      <c r="B281" s="188"/>
      <c r="C281" s="13"/>
      <c r="D281" s="189" t="s">
        <v>145</v>
      </c>
      <c r="E281" s="190" t="s">
        <v>1</v>
      </c>
      <c r="F281" s="191" t="s">
        <v>517</v>
      </c>
      <c r="G281" s="13"/>
      <c r="H281" s="192">
        <v>19.300000000000001</v>
      </c>
      <c r="I281" s="193"/>
      <c r="J281" s="13"/>
      <c r="K281" s="13"/>
      <c r="L281" s="188"/>
      <c r="M281" s="194"/>
      <c r="N281" s="195"/>
      <c r="O281" s="195"/>
      <c r="P281" s="195"/>
      <c r="Q281" s="195"/>
      <c r="R281" s="195"/>
      <c r="S281" s="195"/>
      <c r="T281" s="19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0" t="s">
        <v>145</v>
      </c>
      <c r="AU281" s="190" t="s">
        <v>84</v>
      </c>
      <c r="AV281" s="13" t="s">
        <v>84</v>
      </c>
      <c r="AW281" s="13" t="s">
        <v>34</v>
      </c>
      <c r="AX281" s="13" t="s">
        <v>77</v>
      </c>
      <c r="AY281" s="190" t="s">
        <v>132</v>
      </c>
    </row>
    <row r="282" s="13" customFormat="1">
      <c r="A282" s="13"/>
      <c r="B282" s="188"/>
      <c r="C282" s="13"/>
      <c r="D282" s="189" t="s">
        <v>145</v>
      </c>
      <c r="E282" s="190" t="s">
        <v>1</v>
      </c>
      <c r="F282" s="191" t="s">
        <v>518</v>
      </c>
      <c r="G282" s="13"/>
      <c r="H282" s="192">
        <v>19.300000000000001</v>
      </c>
      <c r="I282" s="193"/>
      <c r="J282" s="13"/>
      <c r="K282" s="13"/>
      <c r="L282" s="188"/>
      <c r="M282" s="194"/>
      <c r="N282" s="195"/>
      <c r="O282" s="195"/>
      <c r="P282" s="195"/>
      <c r="Q282" s="195"/>
      <c r="R282" s="195"/>
      <c r="S282" s="195"/>
      <c r="T282" s="19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0" t="s">
        <v>145</v>
      </c>
      <c r="AU282" s="190" t="s">
        <v>84</v>
      </c>
      <c r="AV282" s="13" t="s">
        <v>84</v>
      </c>
      <c r="AW282" s="13" t="s">
        <v>34</v>
      </c>
      <c r="AX282" s="13" t="s">
        <v>77</v>
      </c>
      <c r="AY282" s="190" t="s">
        <v>132</v>
      </c>
    </row>
    <row r="283" s="14" customFormat="1">
      <c r="A283" s="14"/>
      <c r="B283" s="197"/>
      <c r="C283" s="14"/>
      <c r="D283" s="189" t="s">
        <v>145</v>
      </c>
      <c r="E283" s="198" t="s">
        <v>1</v>
      </c>
      <c r="F283" s="199" t="s">
        <v>192</v>
      </c>
      <c r="G283" s="14"/>
      <c r="H283" s="200">
        <v>38.600000000000001</v>
      </c>
      <c r="I283" s="201"/>
      <c r="J283" s="14"/>
      <c r="K283" s="14"/>
      <c r="L283" s="197"/>
      <c r="M283" s="202"/>
      <c r="N283" s="203"/>
      <c r="O283" s="203"/>
      <c r="P283" s="203"/>
      <c r="Q283" s="203"/>
      <c r="R283" s="203"/>
      <c r="S283" s="203"/>
      <c r="T283" s="20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8" t="s">
        <v>145</v>
      </c>
      <c r="AU283" s="198" t="s">
        <v>84</v>
      </c>
      <c r="AV283" s="14" t="s">
        <v>140</v>
      </c>
      <c r="AW283" s="14" t="s">
        <v>34</v>
      </c>
      <c r="AX283" s="14" t="s">
        <v>82</v>
      </c>
      <c r="AY283" s="198" t="s">
        <v>132</v>
      </c>
    </row>
    <row r="284" s="2" customFormat="1" ht="24.15" customHeight="1">
      <c r="A284" s="37"/>
      <c r="B284" s="174"/>
      <c r="C284" s="175" t="s">
        <v>519</v>
      </c>
      <c r="D284" s="175" t="s">
        <v>135</v>
      </c>
      <c r="E284" s="176" t="s">
        <v>520</v>
      </c>
      <c r="F284" s="177" t="s">
        <v>521</v>
      </c>
      <c r="G284" s="178" t="s">
        <v>245</v>
      </c>
      <c r="H284" s="179">
        <v>8.9000000000000004</v>
      </c>
      <c r="I284" s="180"/>
      <c r="J284" s="181">
        <f>ROUND(I284*H284,2)</f>
        <v>0</v>
      </c>
      <c r="K284" s="177" t="s">
        <v>139</v>
      </c>
      <c r="L284" s="38"/>
      <c r="M284" s="182" t="s">
        <v>1</v>
      </c>
      <c r="N284" s="183" t="s">
        <v>42</v>
      </c>
      <c r="O284" s="76"/>
      <c r="P284" s="184">
        <f>O284*H284</f>
        <v>0</v>
      </c>
      <c r="Q284" s="184">
        <v>0.00020000000000000001</v>
      </c>
      <c r="R284" s="184">
        <f>Q284*H284</f>
        <v>0.0017800000000000001</v>
      </c>
      <c r="S284" s="184">
        <v>0</v>
      </c>
      <c r="T284" s="18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6" t="s">
        <v>210</v>
      </c>
      <c r="AT284" s="186" t="s">
        <v>135</v>
      </c>
      <c r="AU284" s="186" t="s">
        <v>84</v>
      </c>
      <c r="AY284" s="18" t="s">
        <v>132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8" t="s">
        <v>82</v>
      </c>
      <c r="BK284" s="187">
        <f>ROUND(I284*H284,2)</f>
        <v>0</v>
      </c>
      <c r="BL284" s="18" t="s">
        <v>210</v>
      </c>
      <c r="BM284" s="186" t="s">
        <v>522</v>
      </c>
    </row>
    <row r="285" s="13" customFormat="1">
      <c r="A285" s="13"/>
      <c r="B285" s="188"/>
      <c r="C285" s="13"/>
      <c r="D285" s="189" t="s">
        <v>145</v>
      </c>
      <c r="E285" s="190" t="s">
        <v>1</v>
      </c>
      <c r="F285" s="191" t="s">
        <v>523</v>
      </c>
      <c r="G285" s="13"/>
      <c r="H285" s="192">
        <v>8.9000000000000004</v>
      </c>
      <c r="I285" s="193"/>
      <c r="J285" s="13"/>
      <c r="K285" s="13"/>
      <c r="L285" s="188"/>
      <c r="M285" s="194"/>
      <c r="N285" s="195"/>
      <c r="O285" s="195"/>
      <c r="P285" s="195"/>
      <c r="Q285" s="195"/>
      <c r="R285" s="195"/>
      <c r="S285" s="195"/>
      <c r="T285" s="19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0" t="s">
        <v>145</v>
      </c>
      <c r="AU285" s="190" t="s">
        <v>84</v>
      </c>
      <c r="AV285" s="13" t="s">
        <v>84</v>
      </c>
      <c r="AW285" s="13" t="s">
        <v>34</v>
      </c>
      <c r="AX285" s="13" t="s">
        <v>82</v>
      </c>
      <c r="AY285" s="190" t="s">
        <v>132</v>
      </c>
    </row>
    <row r="286" s="2" customFormat="1" ht="24.15" customHeight="1">
      <c r="A286" s="37"/>
      <c r="B286" s="174"/>
      <c r="C286" s="205" t="s">
        <v>524</v>
      </c>
      <c r="D286" s="205" t="s">
        <v>370</v>
      </c>
      <c r="E286" s="206" t="s">
        <v>525</v>
      </c>
      <c r="F286" s="207" t="s">
        <v>526</v>
      </c>
      <c r="G286" s="208" t="s">
        <v>245</v>
      </c>
      <c r="H286" s="209">
        <v>9.7899999999999991</v>
      </c>
      <c r="I286" s="210"/>
      <c r="J286" s="211">
        <f>ROUND(I286*H286,2)</f>
        <v>0</v>
      </c>
      <c r="K286" s="207" t="s">
        <v>139</v>
      </c>
      <c r="L286" s="212"/>
      <c r="M286" s="213" t="s">
        <v>1</v>
      </c>
      <c r="N286" s="214" t="s">
        <v>42</v>
      </c>
      <c r="O286" s="76"/>
      <c r="P286" s="184">
        <f>O286*H286</f>
        <v>0</v>
      </c>
      <c r="Q286" s="184">
        <v>0.00020000000000000001</v>
      </c>
      <c r="R286" s="184">
        <f>Q286*H286</f>
        <v>0.0019580000000000001</v>
      </c>
      <c r="S286" s="184">
        <v>0</v>
      </c>
      <c r="T286" s="18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6" t="s">
        <v>290</v>
      </c>
      <c r="AT286" s="186" t="s">
        <v>370</v>
      </c>
      <c r="AU286" s="186" t="s">
        <v>84</v>
      </c>
      <c r="AY286" s="18" t="s">
        <v>132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8" t="s">
        <v>82</v>
      </c>
      <c r="BK286" s="187">
        <f>ROUND(I286*H286,2)</f>
        <v>0</v>
      </c>
      <c r="BL286" s="18" t="s">
        <v>210</v>
      </c>
      <c r="BM286" s="186" t="s">
        <v>527</v>
      </c>
    </row>
    <row r="287" s="13" customFormat="1">
      <c r="A287" s="13"/>
      <c r="B287" s="188"/>
      <c r="C287" s="13"/>
      <c r="D287" s="189" t="s">
        <v>145</v>
      </c>
      <c r="E287" s="13"/>
      <c r="F287" s="191" t="s">
        <v>528</v>
      </c>
      <c r="G287" s="13"/>
      <c r="H287" s="192">
        <v>9.7899999999999991</v>
      </c>
      <c r="I287" s="193"/>
      <c r="J287" s="13"/>
      <c r="K287" s="13"/>
      <c r="L287" s="188"/>
      <c r="M287" s="194"/>
      <c r="N287" s="195"/>
      <c r="O287" s="195"/>
      <c r="P287" s="195"/>
      <c r="Q287" s="195"/>
      <c r="R287" s="195"/>
      <c r="S287" s="195"/>
      <c r="T287" s="19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0" t="s">
        <v>145</v>
      </c>
      <c r="AU287" s="190" t="s">
        <v>84</v>
      </c>
      <c r="AV287" s="13" t="s">
        <v>84</v>
      </c>
      <c r="AW287" s="13" t="s">
        <v>3</v>
      </c>
      <c r="AX287" s="13" t="s">
        <v>82</v>
      </c>
      <c r="AY287" s="190" t="s">
        <v>132</v>
      </c>
    </row>
    <row r="288" s="2" customFormat="1" ht="24.15" customHeight="1">
      <c r="A288" s="37"/>
      <c r="B288" s="174"/>
      <c r="C288" s="175" t="s">
        <v>529</v>
      </c>
      <c r="D288" s="175" t="s">
        <v>135</v>
      </c>
      <c r="E288" s="176" t="s">
        <v>530</v>
      </c>
      <c r="F288" s="177" t="s">
        <v>531</v>
      </c>
      <c r="G288" s="178" t="s">
        <v>245</v>
      </c>
      <c r="H288" s="179">
        <v>65.599999999999994</v>
      </c>
      <c r="I288" s="180"/>
      <c r="J288" s="181">
        <f>ROUND(I288*H288,2)</f>
        <v>0</v>
      </c>
      <c r="K288" s="177" t="s">
        <v>139</v>
      </c>
      <c r="L288" s="38"/>
      <c r="M288" s="182" t="s">
        <v>1</v>
      </c>
      <c r="N288" s="183" t="s">
        <v>42</v>
      </c>
      <c r="O288" s="76"/>
      <c r="P288" s="184">
        <f>O288*H288</f>
        <v>0</v>
      </c>
      <c r="Q288" s="184">
        <v>0.00029999999999999997</v>
      </c>
      <c r="R288" s="184">
        <f>Q288*H288</f>
        <v>0.019679999999999996</v>
      </c>
      <c r="S288" s="184">
        <v>0</v>
      </c>
      <c r="T288" s="18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6" t="s">
        <v>210</v>
      </c>
      <c r="AT288" s="186" t="s">
        <v>135</v>
      </c>
      <c r="AU288" s="186" t="s">
        <v>84</v>
      </c>
      <c r="AY288" s="18" t="s">
        <v>132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8" t="s">
        <v>82</v>
      </c>
      <c r="BK288" s="187">
        <f>ROUND(I288*H288,2)</f>
        <v>0</v>
      </c>
      <c r="BL288" s="18" t="s">
        <v>210</v>
      </c>
      <c r="BM288" s="186" t="s">
        <v>532</v>
      </c>
    </row>
    <row r="289" s="13" customFormat="1">
      <c r="A289" s="13"/>
      <c r="B289" s="188"/>
      <c r="C289" s="13"/>
      <c r="D289" s="189" t="s">
        <v>145</v>
      </c>
      <c r="E289" s="190" t="s">
        <v>1</v>
      </c>
      <c r="F289" s="191" t="s">
        <v>533</v>
      </c>
      <c r="G289" s="13"/>
      <c r="H289" s="192">
        <v>43.899999999999999</v>
      </c>
      <c r="I289" s="193"/>
      <c r="J289" s="13"/>
      <c r="K289" s="13"/>
      <c r="L289" s="188"/>
      <c r="M289" s="194"/>
      <c r="N289" s="195"/>
      <c r="O289" s="195"/>
      <c r="P289" s="195"/>
      <c r="Q289" s="195"/>
      <c r="R289" s="195"/>
      <c r="S289" s="195"/>
      <c r="T289" s="19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0" t="s">
        <v>145</v>
      </c>
      <c r="AU289" s="190" t="s">
        <v>84</v>
      </c>
      <c r="AV289" s="13" t="s">
        <v>84</v>
      </c>
      <c r="AW289" s="13" t="s">
        <v>34</v>
      </c>
      <c r="AX289" s="13" t="s">
        <v>77</v>
      </c>
      <c r="AY289" s="190" t="s">
        <v>132</v>
      </c>
    </row>
    <row r="290" s="13" customFormat="1">
      <c r="A290" s="13"/>
      <c r="B290" s="188"/>
      <c r="C290" s="13"/>
      <c r="D290" s="189" t="s">
        <v>145</v>
      </c>
      <c r="E290" s="190" t="s">
        <v>1</v>
      </c>
      <c r="F290" s="191" t="s">
        <v>534</v>
      </c>
      <c r="G290" s="13"/>
      <c r="H290" s="192">
        <v>21.699999999999999</v>
      </c>
      <c r="I290" s="193"/>
      <c r="J290" s="13"/>
      <c r="K290" s="13"/>
      <c r="L290" s="188"/>
      <c r="M290" s="194"/>
      <c r="N290" s="195"/>
      <c r="O290" s="195"/>
      <c r="P290" s="195"/>
      <c r="Q290" s="195"/>
      <c r="R290" s="195"/>
      <c r="S290" s="195"/>
      <c r="T290" s="19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0" t="s">
        <v>145</v>
      </c>
      <c r="AU290" s="190" t="s">
        <v>84</v>
      </c>
      <c r="AV290" s="13" t="s">
        <v>84</v>
      </c>
      <c r="AW290" s="13" t="s">
        <v>34</v>
      </c>
      <c r="AX290" s="13" t="s">
        <v>77</v>
      </c>
      <c r="AY290" s="190" t="s">
        <v>132</v>
      </c>
    </row>
    <row r="291" s="14" customFormat="1">
      <c r="A291" s="14"/>
      <c r="B291" s="197"/>
      <c r="C291" s="14"/>
      <c r="D291" s="189" t="s">
        <v>145</v>
      </c>
      <c r="E291" s="198" t="s">
        <v>1</v>
      </c>
      <c r="F291" s="199" t="s">
        <v>192</v>
      </c>
      <c r="G291" s="14"/>
      <c r="H291" s="200">
        <v>65.599999999999994</v>
      </c>
      <c r="I291" s="201"/>
      <c r="J291" s="14"/>
      <c r="K291" s="14"/>
      <c r="L291" s="197"/>
      <c r="M291" s="202"/>
      <c r="N291" s="203"/>
      <c r="O291" s="203"/>
      <c r="P291" s="203"/>
      <c r="Q291" s="203"/>
      <c r="R291" s="203"/>
      <c r="S291" s="203"/>
      <c r="T291" s="20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8" t="s">
        <v>145</v>
      </c>
      <c r="AU291" s="198" t="s">
        <v>84</v>
      </c>
      <c r="AV291" s="14" t="s">
        <v>140</v>
      </c>
      <c r="AW291" s="14" t="s">
        <v>34</v>
      </c>
      <c r="AX291" s="14" t="s">
        <v>82</v>
      </c>
      <c r="AY291" s="198" t="s">
        <v>132</v>
      </c>
    </row>
    <row r="292" s="2" customFormat="1" ht="24.15" customHeight="1">
      <c r="A292" s="37"/>
      <c r="B292" s="174"/>
      <c r="C292" s="175" t="s">
        <v>535</v>
      </c>
      <c r="D292" s="175" t="s">
        <v>135</v>
      </c>
      <c r="E292" s="176" t="s">
        <v>536</v>
      </c>
      <c r="F292" s="177" t="s">
        <v>537</v>
      </c>
      <c r="G292" s="178" t="s">
        <v>158</v>
      </c>
      <c r="H292" s="179">
        <v>42.863999999999997</v>
      </c>
      <c r="I292" s="180"/>
      <c r="J292" s="181">
        <f>ROUND(I292*H292,2)</f>
        <v>0</v>
      </c>
      <c r="K292" s="177" t="s">
        <v>139</v>
      </c>
      <c r="L292" s="38"/>
      <c r="M292" s="182" t="s">
        <v>1</v>
      </c>
      <c r="N292" s="183" t="s">
        <v>42</v>
      </c>
      <c r="O292" s="76"/>
      <c r="P292" s="184">
        <f>O292*H292</f>
        <v>0</v>
      </c>
      <c r="Q292" s="184">
        <v>0.0074999999999999997</v>
      </c>
      <c r="R292" s="184">
        <f>Q292*H292</f>
        <v>0.32147999999999999</v>
      </c>
      <c r="S292" s="184">
        <v>0</v>
      </c>
      <c r="T292" s="18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6" t="s">
        <v>210</v>
      </c>
      <c r="AT292" s="186" t="s">
        <v>135</v>
      </c>
      <c r="AU292" s="186" t="s">
        <v>84</v>
      </c>
      <c r="AY292" s="18" t="s">
        <v>132</v>
      </c>
      <c r="BE292" s="187">
        <f>IF(N292="základní",J292,0)</f>
        <v>0</v>
      </c>
      <c r="BF292" s="187">
        <f>IF(N292="snížená",J292,0)</f>
        <v>0</v>
      </c>
      <c r="BG292" s="187">
        <f>IF(N292="zákl. přenesená",J292,0)</f>
        <v>0</v>
      </c>
      <c r="BH292" s="187">
        <f>IF(N292="sníž. přenesená",J292,0)</f>
        <v>0</v>
      </c>
      <c r="BI292" s="187">
        <f>IF(N292="nulová",J292,0)</f>
        <v>0</v>
      </c>
      <c r="BJ292" s="18" t="s">
        <v>82</v>
      </c>
      <c r="BK292" s="187">
        <f>ROUND(I292*H292,2)</f>
        <v>0</v>
      </c>
      <c r="BL292" s="18" t="s">
        <v>210</v>
      </c>
      <c r="BM292" s="186" t="s">
        <v>538</v>
      </c>
    </row>
    <row r="293" s="2" customFormat="1" ht="24.15" customHeight="1">
      <c r="A293" s="37"/>
      <c r="B293" s="174"/>
      <c r="C293" s="205" t="s">
        <v>539</v>
      </c>
      <c r="D293" s="205" t="s">
        <v>370</v>
      </c>
      <c r="E293" s="206" t="s">
        <v>540</v>
      </c>
      <c r="F293" s="207" t="s">
        <v>541</v>
      </c>
      <c r="G293" s="208" t="s">
        <v>158</v>
      </c>
      <c r="H293" s="209">
        <v>47.149999999999999</v>
      </c>
      <c r="I293" s="210"/>
      <c r="J293" s="211">
        <f>ROUND(I293*H293,2)</f>
        <v>0</v>
      </c>
      <c r="K293" s="207" t="s">
        <v>139</v>
      </c>
      <c r="L293" s="212"/>
      <c r="M293" s="213" t="s">
        <v>1</v>
      </c>
      <c r="N293" s="214" t="s">
        <v>42</v>
      </c>
      <c r="O293" s="76"/>
      <c r="P293" s="184">
        <f>O293*H293</f>
        <v>0</v>
      </c>
      <c r="Q293" s="184">
        <v>0.0177</v>
      </c>
      <c r="R293" s="184">
        <f>Q293*H293</f>
        <v>0.83455500000000005</v>
      </c>
      <c r="S293" s="184">
        <v>0</v>
      </c>
      <c r="T293" s="18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6" t="s">
        <v>290</v>
      </c>
      <c r="AT293" s="186" t="s">
        <v>370</v>
      </c>
      <c r="AU293" s="186" t="s">
        <v>84</v>
      </c>
      <c r="AY293" s="18" t="s">
        <v>132</v>
      </c>
      <c r="BE293" s="187">
        <f>IF(N293="základní",J293,0)</f>
        <v>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18" t="s">
        <v>82</v>
      </c>
      <c r="BK293" s="187">
        <f>ROUND(I293*H293,2)</f>
        <v>0</v>
      </c>
      <c r="BL293" s="18" t="s">
        <v>210</v>
      </c>
      <c r="BM293" s="186" t="s">
        <v>542</v>
      </c>
    </row>
    <row r="294" s="13" customFormat="1">
      <c r="A294" s="13"/>
      <c r="B294" s="188"/>
      <c r="C294" s="13"/>
      <c r="D294" s="189" t="s">
        <v>145</v>
      </c>
      <c r="E294" s="190" t="s">
        <v>1</v>
      </c>
      <c r="F294" s="191" t="s">
        <v>543</v>
      </c>
      <c r="G294" s="13"/>
      <c r="H294" s="192">
        <v>42.863999999999997</v>
      </c>
      <c r="I294" s="193"/>
      <c r="J294" s="13"/>
      <c r="K294" s="13"/>
      <c r="L294" s="188"/>
      <c r="M294" s="194"/>
      <c r="N294" s="195"/>
      <c r="O294" s="195"/>
      <c r="P294" s="195"/>
      <c r="Q294" s="195"/>
      <c r="R294" s="195"/>
      <c r="S294" s="195"/>
      <c r="T294" s="19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0" t="s">
        <v>145</v>
      </c>
      <c r="AU294" s="190" t="s">
        <v>84</v>
      </c>
      <c r="AV294" s="13" t="s">
        <v>84</v>
      </c>
      <c r="AW294" s="13" t="s">
        <v>34</v>
      </c>
      <c r="AX294" s="13" t="s">
        <v>82</v>
      </c>
      <c r="AY294" s="190" t="s">
        <v>132</v>
      </c>
    </row>
    <row r="295" s="13" customFormat="1">
      <c r="A295" s="13"/>
      <c r="B295" s="188"/>
      <c r="C295" s="13"/>
      <c r="D295" s="189" t="s">
        <v>145</v>
      </c>
      <c r="E295" s="13"/>
      <c r="F295" s="191" t="s">
        <v>544</v>
      </c>
      <c r="G295" s="13"/>
      <c r="H295" s="192">
        <v>47.149999999999999</v>
      </c>
      <c r="I295" s="193"/>
      <c r="J295" s="13"/>
      <c r="K295" s="13"/>
      <c r="L295" s="188"/>
      <c r="M295" s="194"/>
      <c r="N295" s="195"/>
      <c r="O295" s="195"/>
      <c r="P295" s="195"/>
      <c r="Q295" s="195"/>
      <c r="R295" s="195"/>
      <c r="S295" s="195"/>
      <c r="T295" s="19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0" t="s">
        <v>145</v>
      </c>
      <c r="AU295" s="190" t="s">
        <v>84</v>
      </c>
      <c r="AV295" s="13" t="s">
        <v>84</v>
      </c>
      <c r="AW295" s="13" t="s">
        <v>3</v>
      </c>
      <c r="AX295" s="13" t="s">
        <v>82</v>
      </c>
      <c r="AY295" s="190" t="s">
        <v>132</v>
      </c>
    </row>
    <row r="296" s="2" customFormat="1" ht="24.15" customHeight="1">
      <c r="A296" s="37"/>
      <c r="B296" s="174"/>
      <c r="C296" s="175" t="s">
        <v>545</v>
      </c>
      <c r="D296" s="175" t="s">
        <v>135</v>
      </c>
      <c r="E296" s="176" t="s">
        <v>546</v>
      </c>
      <c r="F296" s="177" t="s">
        <v>547</v>
      </c>
      <c r="G296" s="178" t="s">
        <v>158</v>
      </c>
      <c r="H296" s="179">
        <v>13.664</v>
      </c>
      <c r="I296" s="180"/>
      <c r="J296" s="181">
        <f>ROUND(I296*H296,2)</f>
        <v>0</v>
      </c>
      <c r="K296" s="177" t="s">
        <v>139</v>
      </c>
      <c r="L296" s="38"/>
      <c r="M296" s="182" t="s">
        <v>1</v>
      </c>
      <c r="N296" s="183" t="s">
        <v>42</v>
      </c>
      <c r="O296" s="76"/>
      <c r="P296" s="184">
        <f>O296*H296</f>
        <v>0</v>
      </c>
      <c r="Q296" s="184">
        <v>0</v>
      </c>
      <c r="R296" s="184">
        <f>Q296*H296</f>
        <v>0</v>
      </c>
      <c r="S296" s="184">
        <v>0</v>
      </c>
      <c r="T296" s="18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6" t="s">
        <v>210</v>
      </c>
      <c r="AT296" s="186" t="s">
        <v>135</v>
      </c>
      <c r="AU296" s="186" t="s">
        <v>84</v>
      </c>
      <c r="AY296" s="18" t="s">
        <v>132</v>
      </c>
      <c r="BE296" s="187">
        <f>IF(N296="základní",J296,0)</f>
        <v>0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8" t="s">
        <v>82</v>
      </c>
      <c r="BK296" s="187">
        <f>ROUND(I296*H296,2)</f>
        <v>0</v>
      </c>
      <c r="BL296" s="18" t="s">
        <v>210</v>
      </c>
      <c r="BM296" s="186" t="s">
        <v>548</v>
      </c>
    </row>
    <row r="297" s="13" customFormat="1">
      <c r="A297" s="13"/>
      <c r="B297" s="188"/>
      <c r="C297" s="13"/>
      <c r="D297" s="189" t="s">
        <v>145</v>
      </c>
      <c r="E297" s="190" t="s">
        <v>1</v>
      </c>
      <c r="F297" s="191" t="s">
        <v>549</v>
      </c>
      <c r="G297" s="13"/>
      <c r="H297" s="192">
        <v>13.664</v>
      </c>
      <c r="I297" s="193"/>
      <c r="J297" s="13"/>
      <c r="K297" s="13"/>
      <c r="L297" s="188"/>
      <c r="M297" s="194"/>
      <c r="N297" s="195"/>
      <c r="O297" s="195"/>
      <c r="P297" s="195"/>
      <c r="Q297" s="195"/>
      <c r="R297" s="195"/>
      <c r="S297" s="195"/>
      <c r="T297" s="19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0" t="s">
        <v>145</v>
      </c>
      <c r="AU297" s="190" t="s">
        <v>84</v>
      </c>
      <c r="AV297" s="13" t="s">
        <v>84</v>
      </c>
      <c r="AW297" s="13" t="s">
        <v>34</v>
      </c>
      <c r="AX297" s="13" t="s">
        <v>82</v>
      </c>
      <c r="AY297" s="190" t="s">
        <v>132</v>
      </c>
    </row>
    <row r="298" s="2" customFormat="1" ht="37.8" customHeight="1">
      <c r="A298" s="37"/>
      <c r="B298" s="174"/>
      <c r="C298" s="175" t="s">
        <v>550</v>
      </c>
      <c r="D298" s="175" t="s">
        <v>135</v>
      </c>
      <c r="E298" s="176" t="s">
        <v>551</v>
      </c>
      <c r="F298" s="177" t="s">
        <v>552</v>
      </c>
      <c r="G298" s="178" t="s">
        <v>158</v>
      </c>
      <c r="H298" s="179">
        <v>42.845999999999997</v>
      </c>
      <c r="I298" s="180"/>
      <c r="J298" s="181">
        <f>ROUND(I298*H298,2)</f>
        <v>0</v>
      </c>
      <c r="K298" s="177" t="s">
        <v>139</v>
      </c>
      <c r="L298" s="38"/>
      <c r="M298" s="182" t="s">
        <v>1</v>
      </c>
      <c r="N298" s="183" t="s">
        <v>42</v>
      </c>
      <c r="O298" s="76"/>
      <c r="P298" s="184">
        <f>O298*H298</f>
        <v>0</v>
      </c>
      <c r="Q298" s="184">
        <v>0</v>
      </c>
      <c r="R298" s="184">
        <f>Q298*H298</f>
        <v>0</v>
      </c>
      <c r="S298" s="184">
        <v>0</v>
      </c>
      <c r="T298" s="18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6" t="s">
        <v>210</v>
      </c>
      <c r="AT298" s="186" t="s">
        <v>135</v>
      </c>
      <c r="AU298" s="186" t="s">
        <v>84</v>
      </c>
      <c r="AY298" s="18" t="s">
        <v>132</v>
      </c>
      <c r="BE298" s="187">
        <f>IF(N298="základní",J298,0)</f>
        <v>0</v>
      </c>
      <c r="BF298" s="187">
        <f>IF(N298="snížená",J298,0)</f>
        <v>0</v>
      </c>
      <c r="BG298" s="187">
        <f>IF(N298="zákl. přenesená",J298,0)</f>
        <v>0</v>
      </c>
      <c r="BH298" s="187">
        <f>IF(N298="sníž. přenesená",J298,0)</f>
        <v>0</v>
      </c>
      <c r="BI298" s="187">
        <f>IF(N298="nulová",J298,0)</f>
        <v>0</v>
      </c>
      <c r="BJ298" s="18" t="s">
        <v>82</v>
      </c>
      <c r="BK298" s="187">
        <f>ROUND(I298*H298,2)</f>
        <v>0</v>
      </c>
      <c r="BL298" s="18" t="s">
        <v>210</v>
      </c>
      <c r="BM298" s="186" t="s">
        <v>553</v>
      </c>
    </row>
    <row r="299" s="2" customFormat="1" ht="33" customHeight="1">
      <c r="A299" s="37"/>
      <c r="B299" s="174"/>
      <c r="C299" s="175" t="s">
        <v>554</v>
      </c>
      <c r="D299" s="175" t="s">
        <v>135</v>
      </c>
      <c r="E299" s="176" t="s">
        <v>555</v>
      </c>
      <c r="F299" s="177" t="s">
        <v>556</v>
      </c>
      <c r="G299" s="178" t="s">
        <v>158</v>
      </c>
      <c r="H299" s="179">
        <v>42.845999999999997</v>
      </c>
      <c r="I299" s="180"/>
      <c r="J299" s="181">
        <f>ROUND(I299*H299,2)</f>
        <v>0</v>
      </c>
      <c r="K299" s="177" t="s">
        <v>139</v>
      </c>
      <c r="L299" s="38"/>
      <c r="M299" s="182" t="s">
        <v>1</v>
      </c>
      <c r="N299" s="183" t="s">
        <v>42</v>
      </c>
      <c r="O299" s="76"/>
      <c r="P299" s="184">
        <f>O299*H299</f>
        <v>0</v>
      </c>
      <c r="Q299" s="184">
        <v>0</v>
      </c>
      <c r="R299" s="184">
        <f>Q299*H299</f>
        <v>0</v>
      </c>
      <c r="S299" s="184">
        <v>0</v>
      </c>
      <c r="T299" s="18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6" t="s">
        <v>210</v>
      </c>
      <c r="AT299" s="186" t="s">
        <v>135</v>
      </c>
      <c r="AU299" s="186" t="s">
        <v>84</v>
      </c>
      <c r="AY299" s="18" t="s">
        <v>132</v>
      </c>
      <c r="BE299" s="187">
        <f>IF(N299="základní",J299,0)</f>
        <v>0</v>
      </c>
      <c r="BF299" s="187">
        <f>IF(N299="snížená",J299,0)</f>
        <v>0</v>
      </c>
      <c r="BG299" s="187">
        <f>IF(N299="zákl. přenesená",J299,0)</f>
        <v>0</v>
      </c>
      <c r="BH299" s="187">
        <f>IF(N299="sníž. přenesená",J299,0)</f>
        <v>0</v>
      </c>
      <c r="BI299" s="187">
        <f>IF(N299="nulová",J299,0)</f>
        <v>0</v>
      </c>
      <c r="BJ299" s="18" t="s">
        <v>82</v>
      </c>
      <c r="BK299" s="187">
        <f>ROUND(I299*H299,2)</f>
        <v>0</v>
      </c>
      <c r="BL299" s="18" t="s">
        <v>210</v>
      </c>
      <c r="BM299" s="186" t="s">
        <v>557</v>
      </c>
    </row>
    <row r="300" s="2" customFormat="1" ht="24.15" customHeight="1">
      <c r="A300" s="37"/>
      <c r="B300" s="174"/>
      <c r="C300" s="175" t="s">
        <v>558</v>
      </c>
      <c r="D300" s="175" t="s">
        <v>135</v>
      </c>
      <c r="E300" s="176" t="s">
        <v>559</v>
      </c>
      <c r="F300" s="177" t="s">
        <v>560</v>
      </c>
      <c r="G300" s="178" t="s">
        <v>149</v>
      </c>
      <c r="H300" s="179">
        <v>1.353</v>
      </c>
      <c r="I300" s="180"/>
      <c r="J300" s="181">
        <f>ROUND(I300*H300,2)</f>
        <v>0</v>
      </c>
      <c r="K300" s="177" t="s">
        <v>139</v>
      </c>
      <c r="L300" s="38"/>
      <c r="M300" s="182" t="s">
        <v>1</v>
      </c>
      <c r="N300" s="183" t="s">
        <v>42</v>
      </c>
      <c r="O300" s="76"/>
      <c r="P300" s="184">
        <f>O300*H300</f>
        <v>0</v>
      </c>
      <c r="Q300" s="184">
        <v>0</v>
      </c>
      <c r="R300" s="184">
        <f>Q300*H300</f>
        <v>0</v>
      </c>
      <c r="S300" s="184">
        <v>0</v>
      </c>
      <c r="T300" s="18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6" t="s">
        <v>210</v>
      </c>
      <c r="AT300" s="186" t="s">
        <v>135</v>
      </c>
      <c r="AU300" s="186" t="s">
        <v>84</v>
      </c>
      <c r="AY300" s="18" t="s">
        <v>132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8" t="s">
        <v>82</v>
      </c>
      <c r="BK300" s="187">
        <f>ROUND(I300*H300,2)</f>
        <v>0</v>
      </c>
      <c r="BL300" s="18" t="s">
        <v>210</v>
      </c>
      <c r="BM300" s="186" t="s">
        <v>561</v>
      </c>
    </row>
    <row r="301" s="12" customFormat="1" ht="22.8" customHeight="1">
      <c r="A301" s="12"/>
      <c r="B301" s="161"/>
      <c r="C301" s="12"/>
      <c r="D301" s="162" t="s">
        <v>76</v>
      </c>
      <c r="E301" s="172" t="s">
        <v>562</v>
      </c>
      <c r="F301" s="172" t="s">
        <v>563</v>
      </c>
      <c r="G301" s="12"/>
      <c r="H301" s="12"/>
      <c r="I301" s="164"/>
      <c r="J301" s="173">
        <f>BK301</f>
        <v>0</v>
      </c>
      <c r="K301" s="12"/>
      <c r="L301" s="161"/>
      <c r="M301" s="166"/>
      <c r="N301" s="167"/>
      <c r="O301" s="167"/>
      <c r="P301" s="168">
        <f>SUM(P302:P348)</f>
        <v>0</v>
      </c>
      <c r="Q301" s="167"/>
      <c r="R301" s="168">
        <f>SUM(R302:R348)</f>
        <v>1.9798786800000001</v>
      </c>
      <c r="S301" s="167"/>
      <c r="T301" s="169">
        <f>SUM(T302:T348)</f>
        <v>0.81485700000000005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62" t="s">
        <v>84</v>
      </c>
      <c r="AT301" s="170" t="s">
        <v>76</v>
      </c>
      <c r="AU301" s="170" t="s">
        <v>82</v>
      </c>
      <c r="AY301" s="162" t="s">
        <v>132</v>
      </c>
      <c r="BK301" s="171">
        <f>SUM(BK302:BK348)</f>
        <v>0</v>
      </c>
    </row>
    <row r="302" s="2" customFormat="1" ht="24.15" customHeight="1">
      <c r="A302" s="37"/>
      <c r="B302" s="174"/>
      <c r="C302" s="175" t="s">
        <v>564</v>
      </c>
      <c r="D302" s="175" t="s">
        <v>135</v>
      </c>
      <c r="E302" s="176" t="s">
        <v>565</v>
      </c>
      <c r="F302" s="177" t="s">
        <v>566</v>
      </c>
      <c r="G302" s="178" t="s">
        <v>158</v>
      </c>
      <c r="H302" s="179">
        <v>252.59999999999999</v>
      </c>
      <c r="I302" s="180"/>
      <c r="J302" s="181">
        <f>ROUND(I302*H302,2)</f>
        <v>0</v>
      </c>
      <c r="K302" s="177" t="s">
        <v>139</v>
      </c>
      <c r="L302" s="38"/>
      <c r="M302" s="182" t="s">
        <v>1</v>
      </c>
      <c r="N302" s="183" t="s">
        <v>42</v>
      </c>
      <c r="O302" s="76"/>
      <c r="P302" s="184">
        <f>O302*H302</f>
        <v>0</v>
      </c>
      <c r="Q302" s="184">
        <v>0</v>
      </c>
      <c r="R302" s="184">
        <f>Q302*H302</f>
        <v>0</v>
      </c>
      <c r="S302" s="184">
        <v>0</v>
      </c>
      <c r="T302" s="18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6" t="s">
        <v>210</v>
      </c>
      <c r="AT302" s="186" t="s">
        <v>135</v>
      </c>
      <c r="AU302" s="186" t="s">
        <v>84</v>
      </c>
      <c r="AY302" s="18" t="s">
        <v>132</v>
      </c>
      <c r="BE302" s="187">
        <f>IF(N302="základní",J302,0)</f>
        <v>0</v>
      </c>
      <c r="BF302" s="187">
        <f>IF(N302="snížená",J302,0)</f>
        <v>0</v>
      </c>
      <c r="BG302" s="187">
        <f>IF(N302="zákl. přenesená",J302,0)</f>
        <v>0</v>
      </c>
      <c r="BH302" s="187">
        <f>IF(N302="sníž. přenesená",J302,0)</f>
        <v>0</v>
      </c>
      <c r="BI302" s="187">
        <f>IF(N302="nulová",J302,0)</f>
        <v>0</v>
      </c>
      <c r="BJ302" s="18" t="s">
        <v>82</v>
      </c>
      <c r="BK302" s="187">
        <f>ROUND(I302*H302,2)</f>
        <v>0</v>
      </c>
      <c r="BL302" s="18" t="s">
        <v>210</v>
      </c>
      <c r="BM302" s="186" t="s">
        <v>567</v>
      </c>
    </row>
    <row r="303" s="2" customFormat="1" ht="16.5" customHeight="1">
      <c r="A303" s="37"/>
      <c r="B303" s="174"/>
      <c r="C303" s="175" t="s">
        <v>568</v>
      </c>
      <c r="D303" s="175" t="s">
        <v>135</v>
      </c>
      <c r="E303" s="176" t="s">
        <v>569</v>
      </c>
      <c r="F303" s="177" t="s">
        <v>570</v>
      </c>
      <c r="G303" s="178" t="s">
        <v>158</v>
      </c>
      <c r="H303" s="179">
        <v>252.59999999999999</v>
      </c>
      <c r="I303" s="180"/>
      <c r="J303" s="181">
        <f>ROUND(I303*H303,2)</f>
        <v>0</v>
      </c>
      <c r="K303" s="177" t="s">
        <v>139</v>
      </c>
      <c r="L303" s="38"/>
      <c r="M303" s="182" t="s">
        <v>1</v>
      </c>
      <c r="N303" s="183" t="s">
        <v>42</v>
      </c>
      <c r="O303" s="76"/>
      <c r="P303" s="184">
        <f>O303*H303</f>
        <v>0</v>
      </c>
      <c r="Q303" s="184">
        <v>0</v>
      </c>
      <c r="R303" s="184">
        <f>Q303*H303</f>
        <v>0</v>
      </c>
      <c r="S303" s="184">
        <v>0</v>
      </c>
      <c r="T303" s="18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6" t="s">
        <v>210</v>
      </c>
      <c r="AT303" s="186" t="s">
        <v>135</v>
      </c>
      <c r="AU303" s="186" t="s">
        <v>84</v>
      </c>
      <c r="AY303" s="18" t="s">
        <v>132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8" t="s">
        <v>82</v>
      </c>
      <c r="BK303" s="187">
        <f>ROUND(I303*H303,2)</f>
        <v>0</v>
      </c>
      <c r="BL303" s="18" t="s">
        <v>210</v>
      </c>
      <c r="BM303" s="186" t="s">
        <v>571</v>
      </c>
    </row>
    <row r="304" s="2" customFormat="1" ht="24.15" customHeight="1">
      <c r="A304" s="37"/>
      <c r="B304" s="174"/>
      <c r="C304" s="175" t="s">
        <v>572</v>
      </c>
      <c r="D304" s="175" t="s">
        <v>135</v>
      </c>
      <c r="E304" s="176" t="s">
        <v>573</v>
      </c>
      <c r="F304" s="177" t="s">
        <v>574</v>
      </c>
      <c r="G304" s="178" t="s">
        <v>158</v>
      </c>
      <c r="H304" s="179">
        <v>252.59999999999999</v>
      </c>
      <c r="I304" s="180"/>
      <c r="J304" s="181">
        <f>ROUND(I304*H304,2)</f>
        <v>0</v>
      </c>
      <c r="K304" s="177" t="s">
        <v>139</v>
      </c>
      <c r="L304" s="38"/>
      <c r="M304" s="182" t="s">
        <v>1</v>
      </c>
      <c r="N304" s="183" t="s">
        <v>42</v>
      </c>
      <c r="O304" s="76"/>
      <c r="P304" s="184">
        <f>O304*H304</f>
        <v>0</v>
      </c>
      <c r="Q304" s="184">
        <v>3.0000000000000001E-05</v>
      </c>
      <c r="R304" s="184">
        <f>Q304*H304</f>
        <v>0.0075779999999999997</v>
      </c>
      <c r="S304" s="184">
        <v>0</v>
      </c>
      <c r="T304" s="185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6" t="s">
        <v>210</v>
      </c>
      <c r="AT304" s="186" t="s">
        <v>135</v>
      </c>
      <c r="AU304" s="186" t="s">
        <v>84</v>
      </c>
      <c r="AY304" s="18" t="s">
        <v>132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18" t="s">
        <v>82</v>
      </c>
      <c r="BK304" s="187">
        <f>ROUND(I304*H304,2)</f>
        <v>0</v>
      </c>
      <c r="BL304" s="18" t="s">
        <v>210</v>
      </c>
      <c r="BM304" s="186" t="s">
        <v>575</v>
      </c>
    </row>
    <row r="305" s="2" customFormat="1" ht="33" customHeight="1">
      <c r="A305" s="37"/>
      <c r="B305" s="174"/>
      <c r="C305" s="175" t="s">
        <v>576</v>
      </c>
      <c r="D305" s="175" t="s">
        <v>135</v>
      </c>
      <c r="E305" s="176" t="s">
        <v>577</v>
      </c>
      <c r="F305" s="177" t="s">
        <v>578</v>
      </c>
      <c r="G305" s="178" t="s">
        <v>158</v>
      </c>
      <c r="H305" s="179">
        <v>252.59999999999999</v>
      </c>
      <c r="I305" s="180"/>
      <c r="J305" s="181">
        <f>ROUND(I305*H305,2)</f>
        <v>0</v>
      </c>
      <c r="K305" s="177" t="s">
        <v>139</v>
      </c>
      <c r="L305" s="38"/>
      <c r="M305" s="182" t="s">
        <v>1</v>
      </c>
      <c r="N305" s="183" t="s">
        <v>42</v>
      </c>
      <c r="O305" s="76"/>
      <c r="P305" s="184">
        <f>O305*H305</f>
        <v>0</v>
      </c>
      <c r="Q305" s="184">
        <v>0.0045500000000000002</v>
      </c>
      <c r="R305" s="184">
        <f>Q305*H305</f>
        <v>1.14933</v>
      </c>
      <c r="S305" s="184">
        <v>0</v>
      </c>
      <c r="T305" s="18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6" t="s">
        <v>210</v>
      </c>
      <c r="AT305" s="186" t="s">
        <v>135</v>
      </c>
      <c r="AU305" s="186" t="s">
        <v>84</v>
      </c>
      <c r="AY305" s="18" t="s">
        <v>132</v>
      </c>
      <c r="BE305" s="187">
        <f>IF(N305="základní",J305,0)</f>
        <v>0</v>
      </c>
      <c r="BF305" s="187">
        <f>IF(N305="snížená",J305,0)</f>
        <v>0</v>
      </c>
      <c r="BG305" s="187">
        <f>IF(N305="zákl. přenesená",J305,0)</f>
        <v>0</v>
      </c>
      <c r="BH305" s="187">
        <f>IF(N305="sníž. přenesená",J305,0)</f>
        <v>0</v>
      </c>
      <c r="BI305" s="187">
        <f>IF(N305="nulová",J305,0)</f>
        <v>0</v>
      </c>
      <c r="BJ305" s="18" t="s">
        <v>82</v>
      </c>
      <c r="BK305" s="187">
        <f>ROUND(I305*H305,2)</f>
        <v>0</v>
      </c>
      <c r="BL305" s="18" t="s">
        <v>210</v>
      </c>
      <c r="BM305" s="186" t="s">
        <v>579</v>
      </c>
    </row>
    <row r="306" s="2" customFormat="1" ht="16.5" customHeight="1">
      <c r="A306" s="37"/>
      <c r="B306" s="174"/>
      <c r="C306" s="175" t="s">
        <v>580</v>
      </c>
      <c r="D306" s="175" t="s">
        <v>135</v>
      </c>
      <c r="E306" s="176" t="s">
        <v>581</v>
      </c>
      <c r="F306" s="177" t="s">
        <v>582</v>
      </c>
      <c r="G306" s="178" t="s">
        <v>158</v>
      </c>
      <c r="H306" s="179">
        <v>131.11000000000001</v>
      </c>
      <c r="I306" s="180"/>
      <c r="J306" s="181">
        <f>ROUND(I306*H306,2)</f>
        <v>0</v>
      </c>
      <c r="K306" s="177" t="s">
        <v>139</v>
      </c>
      <c r="L306" s="38"/>
      <c r="M306" s="182" t="s">
        <v>1</v>
      </c>
      <c r="N306" s="183" t="s">
        <v>42</v>
      </c>
      <c r="O306" s="76"/>
      <c r="P306" s="184">
        <f>O306*H306</f>
        <v>0</v>
      </c>
      <c r="Q306" s="184">
        <v>0.00010000000000000001</v>
      </c>
      <c r="R306" s="184">
        <f>Q306*H306</f>
        <v>0.013111000000000001</v>
      </c>
      <c r="S306" s="184">
        <v>0</v>
      </c>
      <c r="T306" s="18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6" t="s">
        <v>210</v>
      </c>
      <c r="AT306" s="186" t="s">
        <v>135</v>
      </c>
      <c r="AU306" s="186" t="s">
        <v>84</v>
      </c>
      <c r="AY306" s="18" t="s">
        <v>132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8" t="s">
        <v>82</v>
      </c>
      <c r="BK306" s="187">
        <f>ROUND(I306*H306,2)</f>
        <v>0</v>
      </c>
      <c r="BL306" s="18" t="s">
        <v>210</v>
      </c>
      <c r="BM306" s="186" t="s">
        <v>583</v>
      </c>
    </row>
    <row r="307" s="13" customFormat="1">
      <c r="A307" s="13"/>
      <c r="B307" s="188"/>
      <c r="C307" s="13"/>
      <c r="D307" s="189" t="s">
        <v>145</v>
      </c>
      <c r="E307" s="190" t="s">
        <v>1</v>
      </c>
      <c r="F307" s="191" t="s">
        <v>584</v>
      </c>
      <c r="G307" s="13"/>
      <c r="H307" s="192">
        <v>131.11000000000001</v>
      </c>
      <c r="I307" s="193"/>
      <c r="J307" s="13"/>
      <c r="K307" s="13"/>
      <c r="L307" s="188"/>
      <c r="M307" s="194"/>
      <c r="N307" s="195"/>
      <c r="O307" s="195"/>
      <c r="P307" s="195"/>
      <c r="Q307" s="195"/>
      <c r="R307" s="195"/>
      <c r="S307" s="195"/>
      <c r="T307" s="19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0" t="s">
        <v>145</v>
      </c>
      <c r="AU307" s="190" t="s">
        <v>84</v>
      </c>
      <c r="AV307" s="13" t="s">
        <v>84</v>
      </c>
      <c r="AW307" s="13" t="s">
        <v>34</v>
      </c>
      <c r="AX307" s="13" t="s">
        <v>82</v>
      </c>
      <c r="AY307" s="190" t="s">
        <v>132</v>
      </c>
    </row>
    <row r="308" s="2" customFormat="1" ht="37.8" customHeight="1">
      <c r="A308" s="37"/>
      <c r="B308" s="174"/>
      <c r="C308" s="205" t="s">
        <v>585</v>
      </c>
      <c r="D308" s="205" t="s">
        <v>370</v>
      </c>
      <c r="E308" s="206" t="s">
        <v>586</v>
      </c>
      <c r="F308" s="207" t="s">
        <v>587</v>
      </c>
      <c r="G308" s="208" t="s">
        <v>158</v>
      </c>
      <c r="H308" s="209">
        <v>141.59899999999999</v>
      </c>
      <c r="I308" s="210"/>
      <c r="J308" s="211">
        <f>ROUND(I308*H308,2)</f>
        <v>0</v>
      </c>
      <c r="K308" s="207" t="s">
        <v>139</v>
      </c>
      <c r="L308" s="212"/>
      <c r="M308" s="213" t="s">
        <v>1</v>
      </c>
      <c r="N308" s="214" t="s">
        <v>42</v>
      </c>
      <c r="O308" s="76"/>
      <c r="P308" s="184">
        <f>O308*H308</f>
        <v>0</v>
      </c>
      <c r="Q308" s="184">
        <v>0.00084000000000000003</v>
      </c>
      <c r="R308" s="184">
        <f>Q308*H308</f>
        <v>0.11894315999999999</v>
      </c>
      <c r="S308" s="184">
        <v>0</v>
      </c>
      <c r="T308" s="18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6" t="s">
        <v>290</v>
      </c>
      <c r="AT308" s="186" t="s">
        <v>370</v>
      </c>
      <c r="AU308" s="186" t="s">
        <v>84</v>
      </c>
      <c r="AY308" s="18" t="s">
        <v>132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18" t="s">
        <v>82</v>
      </c>
      <c r="BK308" s="187">
        <f>ROUND(I308*H308,2)</f>
        <v>0</v>
      </c>
      <c r="BL308" s="18" t="s">
        <v>210</v>
      </c>
      <c r="BM308" s="186" t="s">
        <v>588</v>
      </c>
    </row>
    <row r="309" s="13" customFormat="1">
      <c r="A309" s="13"/>
      <c r="B309" s="188"/>
      <c r="C309" s="13"/>
      <c r="D309" s="189" t="s">
        <v>145</v>
      </c>
      <c r="E309" s="13"/>
      <c r="F309" s="191" t="s">
        <v>589</v>
      </c>
      <c r="G309" s="13"/>
      <c r="H309" s="192">
        <v>141.59899999999999</v>
      </c>
      <c r="I309" s="193"/>
      <c r="J309" s="13"/>
      <c r="K309" s="13"/>
      <c r="L309" s="188"/>
      <c r="M309" s="194"/>
      <c r="N309" s="195"/>
      <c r="O309" s="195"/>
      <c r="P309" s="195"/>
      <c r="Q309" s="195"/>
      <c r="R309" s="195"/>
      <c r="S309" s="195"/>
      <c r="T309" s="19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0" t="s">
        <v>145</v>
      </c>
      <c r="AU309" s="190" t="s">
        <v>84</v>
      </c>
      <c r="AV309" s="13" t="s">
        <v>84</v>
      </c>
      <c r="AW309" s="13" t="s">
        <v>3</v>
      </c>
      <c r="AX309" s="13" t="s">
        <v>82</v>
      </c>
      <c r="AY309" s="190" t="s">
        <v>132</v>
      </c>
    </row>
    <row r="310" s="2" customFormat="1" ht="24.15" customHeight="1">
      <c r="A310" s="37"/>
      <c r="B310" s="174"/>
      <c r="C310" s="175" t="s">
        <v>590</v>
      </c>
      <c r="D310" s="175" t="s">
        <v>135</v>
      </c>
      <c r="E310" s="176" t="s">
        <v>591</v>
      </c>
      <c r="F310" s="177" t="s">
        <v>592</v>
      </c>
      <c r="G310" s="178" t="s">
        <v>158</v>
      </c>
      <c r="H310" s="179">
        <v>252.59999999999999</v>
      </c>
      <c r="I310" s="180"/>
      <c r="J310" s="181">
        <f>ROUND(I310*H310,2)</f>
        <v>0</v>
      </c>
      <c r="K310" s="177" t="s">
        <v>139</v>
      </c>
      <c r="L310" s="38"/>
      <c r="M310" s="182" t="s">
        <v>1</v>
      </c>
      <c r="N310" s="183" t="s">
        <v>42</v>
      </c>
      <c r="O310" s="76"/>
      <c r="P310" s="184">
        <f>O310*H310</f>
        <v>0</v>
      </c>
      <c r="Q310" s="184">
        <v>0</v>
      </c>
      <c r="R310" s="184">
        <f>Q310*H310</f>
        <v>0</v>
      </c>
      <c r="S310" s="184">
        <v>0.0030000000000000001</v>
      </c>
      <c r="T310" s="185">
        <f>S310*H310</f>
        <v>0.75780000000000003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6" t="s">
        <v>210</v>
      </c>
      <c r="AT310" s="186" t="s">
        <v>135</v>
      </c>
      <c r="AU310" s="186" t="s">
        <v>84</v>
      </c>
      <c r="AY310" s="18" t="s">
        <v>132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8" t="s">
        <v>82</v>
      </c>
      <c r="BK310" s="187">
        <f>ROUND(I310*H310,2)</f>
        <v>0</v>
      </c>
      <c r="BL310" s="18" t="s">
        <v>210</v>
      </c>
      <c r="BM310" s="186" t="s">
        <v>593</v>
      </c>
    </row>
    <row r="311" s="13" customFormat="1">
      <c r="A311" s="13"/>
      <c r="B311" s="188"/>
      <c r="C311" s="13"/>
      <c r="D311" s="189" t="s">
        <v>145</v>
      </c>
      <c r="E311" s="190" t="s">
        <v>1</v>
      </c>
      <c r="F311" s="191" t="s">
        <v>594</v>
      </c>
      <c r="G311" s="13"/>
      <c r="H311" s="192">
        <v>126.7</v>
      </c>
      <c r="I311" s="193"/>
      <c r="J311" s="13"/>
      <c r="K311" s="13"/>
      <c r="L311" s="188"/>
      <c r="M311" s="194"/>
      <c r="N311" s="195"/>
      <c r="O311" s="195"/>
      <c r="P311" s="195"/>
      <c r="Q311" s="195"/>
      <c r="R311" s="195"/>
      <c r="S311" s="195"/>
      <c r="T311" s="19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0" t="s">
        <v>145</v>
      </c>
      <c r="AU311" s="190" t="s">
        <v>84</v>
      </c>
      <c r="AV311" s="13" t="s">
        <v>84</v>
      </c>
      <c r="AW311" s="13" t="s">
        <v>34</v>
      </c>
      <c r="AX311" s="13" t="s">
        <v>77</v>
      </c>
      <c r="AY311" s="190" t="s">
        <v>132</v>
      </c>
    </row>
    <row r="312" s="13" customFormat="1">
      <c r="A312" s="13"/>
      <c r="B312" s="188"/>
      <c r="C312" s="13"/>
      <c r="D312" s="189" t="s">
        <v>145</v>
      </c>
      <c r="E312" s="190" t="s">
        <v>1</v>
      </c>
      <c r="F312" s="191" t="s">
        <v>595</v>
      </c>
      <c r="G312" s="13"/>
      <c r="H312" s="192">
        <v>125.90000000000001</v>
      </c>
      <c r="I312" s="193"/>
      <c r="J312" s="13"/>
      <c r="K312" s="13"/>
      <c r="L312" s="188"/>
      <c r="M312" s="194"/>
      <c r="N312" s="195"/>
      <c r="O312" s="195"/>
      <c r="P312" s="195"/>
      <c r="Q312" s="195"/>
      <c r="R312" s="195"/>
      <c r="S312" s="195"/>
      <c r="T312" s="19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0" t="s">
        <v>145</v>
      </c>
      <c r="AU312" s="190" t="s">
        <v>84</v>
      </c>
      <c r="AV312" s="13" t="s">
        <v>84</v>
      </c>
      <c r="AW312" s="13" t="s">
        <v>34</v>
      </c>
      <c r="AX312" s="13" t="s">
        <v>77</v>
      </c>
      <c r="AY312" s="190" t="s">
        <v>132</v>
      </c>
    </row>
    <row r="313" s="14" customFormat="1">
      <c r="A313" s="14"/>
      <c r="B313" s="197"/>
      <c r="C313" s="14"/>
      <c r="D313" s="189" t="s">
        <v>145</v>
      </c>
      <c r="E313" s="198" t="s">
        <v>1</v>
      </c>
      <c r="F313" s="199" t="s">
        <v>192</v>
      </c>
      <c r="G313" s="14"/>
      <c r="H313" s="200">
        <v>252.59999999999999</v>
      </c>
      <c r="I313" s="201"/>
      <c r="J313" s="14"/>
      <c r="K313" s="14"/>
      <c r="L313" s="197"/>
      <c r="M313" s="202"/>
      <c r="N313" s="203"/>
      <c r="O313" s="203"/>
      <c r="P313" s="203"/>
      <c r="Q313" s="203"/>
      <c r="R313" s="203"/>
      <c r="S313" s="203"/>
      <c r="T313" s="20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8" t="s">
        <v>145</v>
      </c>
      <c r="AU313" s="198" t="s">
        <v>84</v>
      </c>
      <c r="AV313" s="14" t="s">
        <v>140</v>
      </c>
      <c r="AW313" s="14" t="s">
        <v>34</v>
      </c>
      <c r="AX313" s="14" t="s">
        <v>82</v>
      </c>
      <c r="AY313" s="198" t="s">
        <v>132</v>
      </c>
    </row>
    <row r="314" s="2" customFormat="1" ht="16.5" customHeight="1">
      <c r="A314" s="37"/>
      <c r="B314" s="174"/>
      <c r="C314" s="175" t="s">
        <v>596</v>
      </c>
      <c r="D314" s="175" t="s">
        <v>135</v>
      </c>
      <c r="E314" s="176" t="s">
        <v>597</v>
      </c>
      <c r="F314" s="177" t="s">
        <v>598</v>
      </c>
      <c r="G314" s="178" t="s">
        <v>158</v>
      </c>
      <c r="H314" s="179">
        <v>131.11000000000001</v>
      </c>
      <c r="I314" s="180"/>
      <c r="J314" s="181">
        <f>ROUND(I314*H314,2)</f>
        <v>0</v>
      </c>
      <c r="K314" s="177" t="s">
        <v>139</v>
      </c>
      <c r="L314" s="38"/>
      <c r="M314" s="182" t="s">
        <v>1</v>
      </c>
      <c r="N314" s="183" t="s">
        <v>42</v>
      </c>
      <c r="O314" s="76"/>
      <c r="P314" s="184">
        <f>O314*H314</f>
        <v>0</v>
      </c>
      <c r="Q314" s="184">
        <v>0.00050000000000000001</v>
      </c>
      <c r="R314" s="184">
        <f>Q314*H314</f>
        <v>0.065555000000000002</v>
      </c>
      <c r="S314" s="184">
        <v>0</v>
      </c>
      <c r="T314" s="18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6" t="s">
        <v>210</v>
      </c>
      <c r="AT314" s="186" t="s">
        <v>135</v>
      </c>
      <c r="AU314" s="186" t="s">
        <v>84</v>
      </c>
      <c r="AY314" s="18" t="s">
        <v>132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8" t="s">
        <v>82</v>
      </c>
      <c r="BK314" s="187">
        <f>ROUND(I314*H314,2)</f>
        <v>0</v>
      </c>
      <c r="BL314" s="18" t="s">
        <v>210</v>
      </c>
      <c r="BM314" s="186" t="s">
        <v>599</v>
      </c>
    </row>
    <row r="315" s="2" customFormat="1" ht="37.8" customHeight="1">
      <c r="A315" s="37"/>
      <c r="B315" s="174"/>
      <c r="C315" s="205" t="s">
        <v>600</v>
      </c>
      <c r="D315" s="205" t="s">
        <v>370</v>
      </c>
      <c r="E315" s="206" t="s">
        <v>601</v>
      </c>
      <c r="F315" s="207" t="s">
        <v>602</v>
      </c>
      <c r="G315" s="208" t="s">
        <v>158</v>
      </c>
      <c r="H315" s="209">
        <v>144.221</v>
      </c>
      <c r="I315" s="210"/>
      <c r="J315" s="211">
        <f>ROUND(I315*H315,2)</f>
        <v>0</v>
      </c>
      <c r="K315" s="207" t="s">
        <v>139</v>
      </c>
      <c r="L315" s="212"/>
      <c r="M315" s="213" t="s">
        <v>1</v>
      </c>
      <c r="N315" s="214" t="s">
        <v>42</v>
      </c>
      <c r="O315" s="76"/>
      <c r="P315" s="184">
        <f>O315*H315</f>
        <v>0</v>
      </c>
      <c r="Q315" s="184">
        <v>0.00132</v>
      </c>
      <c r="R315" s="184">
        <f>Q315*H315</f>
        <v>0.19037171999999999</v>
      </c>
      <c r="S315" s="184">
        <v>0</v>
      </c>
      <c r="T315" s="18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6" t="s">
        <v>290</v>
      </c>
      <c r="AT315" s="186" t="s">
        <v>370</v>
      </c>
      <c r="AU315" s="186" t="s">
        <v>84</v>
      </c>
      <c r="AY315" s="18" t="s">
        <v>132</v>
      </c>
      <c r="BE315" s="187">
        <f>IF(N315="základní",J315,0)</f>
        <v>0</v>
      </c>
      <c r="BF315" s="187">
        <f>IF(N315="snížená",J315,0)</f>
        <v>0</v>
      </c>
      <c r="BG315" s="187">
        <f>IF(N315="zákl. přenesená",J315,0)</f>
        <v>0</v>
      </c>
      <c r="BH315" s="187">
        <f>IF(N315="sníž. přenesená",J315,0)</f>
        <v>0</v>
      </c>
      <c r="BI315" s="187">
        <f>IF(N315="nulová",J315,0)</f>
        <v>0</v>
      </c>
      <c r="BJ315" s="18" t="s">
        <v>82</v>
      </c>
      <c r="BK315" s="187">
        <f>ROUND(I315*H315,2)</f>
        <v>0</v>
      </c>
      <c r="BL315" s="18" t="s">
        <v>210</v>
      </c>
      <c r="BM315" s="186" t="s">
        <v>603</v>
      </c>
    </row>
    <row r="316" s="13" customFormat="1">
      <c r="A316" s="13"/>
      <c r="B316" s="188"/>
      <c r="C316" s="13"/>
      <c r="D316" s="189" t="s">
        <v>145</v>
      </c>
      <c r="E316" s="13"/>
      <c r="F316" s="191" t="s">
        <v>604</v>
      </c>
      <c r="G316" s="13"/>
      <c r="H316" s="192">
        <v>144.221</v>
      </c>
      <c r="I316" s="193"/>
      <c r="J316" s="13"/>
      <c r="K316" s="13"/>
      <c r="L316" s="188"/>
      <c r="M316" s="194"/>
      <c r="N316" s="195"/>
      <c r="O316" s="195"/>
      <c r="P316" s="195"/>
      <c r="Q316" s="195"/>
      <c r="R316" s="195"/>
      <c r="S316" s="195"/>
      <c r="T316" s="19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0" t="s">
        <v>145</v>
      </c>
      <c r="AU316" s="190" t="s">
        <v>84</v>
      </c>
      <c r="AV316" s="13" t="s">
        <v>84</v>
      </c>
      <c r="AW316" s="13" t="s">
        <v>3</v>
      </c>
      <c r="AX316" s="13" t="s">
        <v>82</v>
      </c>
      <c r="AY316" s="190" t="s">
        <v>132</v>
      </c>
    </row>
    <row r="317" s="2" customFormat="1" ht="16.5" customHeight="1">
      <c r="A317" s="37"/>
      <c r="B317" s="174"/>
      <c r="C317" s="175" t="s">
        <v>605</v>
      </c>
      <c r="D317" s="175" t="s">
        <v>135</v>
      </c>
      <c r="E317" s="176" t="s">
        <v>606</v>
      </c>
      <c r="F317" s="177" t="s">
        <v>607</v>
      </c>
      <c r="G317" s="178" t="s">
        <v>158</v>
      </c>
      <c r="H317" s="179">
        <v>121.49</v>
      </c>
      <c r="I317" s="180"/>
      <c r="J317" s="181">
        <f>ROUND(I317*H317,2)</f>
        <v>0</v>
      </c>
      <c r="K317" s="177" t="s">
        <v>139</v>
      </c>
      <c r="L317" s="38"/>
      <c r="M317" s="182" t="s">
        <v>1</v>
      </c>
      <c r="N317" s="183" t="s">
        <v>42</v>
      </c>
      <c r="O317" s="76"/>
      <c r="P317" s="184">
        <f>O317*H317</f>
        <v>0</v>
      </c>
      <c r="Q317" s="184">
        <v>0.00029999999999999997</v>
      </c>
      <c r="R317" s="184">
        <f>Q317*H317</f>
        <v>0.036446999999999993</v>
      </c>
      <c r="S317" s="184">
        <v>0</v>
      </c>
      <c r="T317" s="18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6" t="s">
        <v>210</v>
      </c>
      <c r="AT317" s="186" t="s">
        <v>135</v>
      </c>
      <c r="AU317" s="186" t="s">
        <v>84</v>
      </c>
      <c r="AY317" s="18" t="s">
        <v>132</v>
      </c>
      <c r="BE317" s="187">
        <f>IF(N317="základní",J317,0)</f>
        <v>0</v>
      </c>
      <c r="BF317" s="187">
        <f>IF(N317="snížená",J317,0)</f>
        <v>0</v>
      </c>
      <c r="BG317" s="187">
        <f>IF(N317="zákl. přenesená",J317,0)</f>
        <v>0</v>
      </c>
      <c r="BH317" s="187">
        <f>IF(N317="sníž. přenesená",J317,0)</f>
        <v>0</v>
      </c>
      <c r="BI317" s="187">
        <f>IF(N317="nulová",J317,0)</f>
        <v>0</v>
      </c>
      <c r="BJ317" s="18" t="s">
        <v>82</v>
      </c>
      <c r="BK317" s="187">
        <f>ROUND(I317*H317,2)</f>
        <v>0</v>
      </c>
      <c r="BL317" s="18" t="s">
        <v>210</v>
      </c>
      <c r="BM317" s="186" t="s">
        <v>608</v>
      </c>
    </row>
    <row r="318" s="13" customFormat="1">
      <c r="A318" s="13"/>
      <c r="B318" s="188"/>
      <c r="C318" s="13"/>
      <c r="D318" s="189" t="s">
        <v>145</v>
      </c>
      <c r="E318" s="190" t="s">
        <v>1</v>
      </c>
      <c r="F318" s="191" t="s">
        <v>609</v>
      </c>
      <c r="G318" s="13"/>
      <c r="H318" s="192">
        <v>121.49</v>
      </c>
      <c r="I318" s="193"/>
      <c r="J318" s="13"/>
      <c r="K318" s="13"/>
      <c r="L318" s="188"/>
      <c r="M318" s="194"/>
      <c r="N318" s="195"/>
      <c r="O318" s="195"/>
      <c r="P318" s="195"/>
      <c r="Q318" s="195"/>
      <c r="R318" s="195"/>
      <c r="S318" s="195"/>
      <c r="T318" s="19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0" t="s">
        <v>145</v>
      </c>
      <c r="AU318" s="190" t="s">
        <v>84</v>
      </c>
      <c r="AV318" s="13" t="s">
        <v>84</v>
      </c>
      <c r="AW318" s="13" t="s">
        <v>34</v>
      </c>
      <c r="AX318" s="13" t="s">
        <v>82</v>
      </c>
      <c r="AY318" s="190" t="s">
        <v>132</v>
      </c>
    </row>
    <row r="319" s="2" customFormat="1" ht="33" customHeight="1">
      <c r="A319" s="37"/>
      <c r="B319" s="174"/>
      <c r="C319" s="205" t="s">
        <v>610</v>
      </c>
      <c r="D319" s="205" t="s">
        <v>370</v>
      </c>
      <c r="E319" s="206" t="s">
        <v>611</v>
      </c>
      <c r="F319" s="207" t="s">
        <v>612</v>
      </c>
      <c r="G319" s="208" t="s">
        <v>158</v>
      </c>
      <c r="H319" s="209">
        <v>133.63900000000001</v>
      </c>
      <c r="I319" s="210"/>
      <c r="J319" s="211">
        <f>ROUND(I319*H319,2)</f>
        <v>0</v>
      </c>
      <c r="K319" s="207" t="s">
        <v>139</v>
      </c>
      <c r="L319" s="212"/>
      <c r="M319" s="213" t="s">
        <v>1</v>
      </c>
      <c r="N319" s="214" t="s">
        <v>42</v>
      </c>
      <c r="O319" s="76"/>
      <c r="P319" s="184">
        <f>O319*H319</f>
        <v>0</v>
      </c>
      <c r="Q319" s="184">
        <v>0.00264</v>
      </c>
      <c r="R319" s="184">
        <f>Q319*H319</f>
        <v>0.35280696</v>
      </c>
      <c r="S319" s="184">
        <v>0</v>
      </c>
      <c r="T319" s="18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6" t="s">
        <v>290</v>
      </c>
      <c r="AT319" s="186" t="s">
        <v>370</v>
      </c>
      <c r="AU319" s="186" t="s">
        <v>84</v>
      </c>
      <c r="AY319" s="18" t="s">
        <v>132</v>
      </c>
      <c r="BE319" s="187">
        <f>IF(N319="základní",J319,0)</f>
        <v>0</v>
      </c>
      <c r="BF319" s="187">
        <f>IF(N319="snížená",J319,0)</f>
        <v>0</v>
      </c>
      <c r="BG319" s="187">
        <f>IF(N319="zákl. přenesená",J319,0)</f>
        <v>0</v>
      </c>
      <c r="BH319" s="187">
        <f>IF(N319="sníž. přenesená",J319,0)</f>
        <v>0</v>
      </c>
      <c r="BI319" s="187">
        <f>IF(N319="nulová",J319,0)</f>
        <v>0</v>
      </c>
      <c r="BJ319" s="18" t="s">
        <v>82</v>
      </c>
      <c r="BK319" s="187">
        <f>ROUND(I319*H319,2)</f>
        <v>0</v>
      </c>
      <c r="BL319" s="18" t="s">
        <v>210</v>
      </c>
      <c r="BM319" s="186" t="s">
        <v>613</v>
      </c>
    </row>
    <row r="320" s="13" customFormat="1">
      <c r="A320" s="13"/>
      <c r="B320" s="188"/>
      <c r="C320" s="13"/>
      <c r="D320" s="189" t="s">
        <v>145</v>
      </c>
      <c r="E320" s="13"/>
      <c r="F320" s="191" t="s">
        <v>614</v>
      </c>
      <c r="G320" s="13"/>
      <c r="H320" s="192">
        <v>133.63900000000001</v>
      </c>
      <c r="I320" s="193"/>
      <c r="J320" s="13"/>
      <c r="K320" s="13"/>
      <c r="L320" s="188"/>
      <c r="M320" s="194"/>
      <c r="N320" s="195"/>
      <c r="O320" s="195"/>
      <c r="P320" s="195"/>
      <c r="Q320" s="195"/>
      <c r="R320" s="195"/>
      <c r="S320" s="195"/>
      <c r="T320" s="19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0" t="s">
        <v>145</v>
      </c>
      <c r="AU320" s="190" t="s">
        <v>84</v>
      </c>
      <c r="AV320" s="13" t="s">
        <v>84</v>
      </c>
      <c r="AW320" s="13" t="s">
        <v>3</v>
      </c>
      <c r="AX320" s="13" t="s">
        <v>82</v>
      </c>
      <c r="AY320" s="190" t="s">
        <v>132</v>
      </c>
    </row>
    <row r="321" s="2" customFormat="1" ht="21.75" customHeight="1">
      <c r="A321" s="37"/>
      <c r="B321" s="174"/>
      <c r="C321" s="175" t="s">
        <v>615</v>
      </c>
      <c r="D321" s="175" t="s">
        <v>135</v>
      </c>
      <c r="E321" s="176" t="s">
        <v>616</v>
      </c>
      <c r="F321" s="177" t="s">
        <v>617</v>
      </c>
      <c r="G321" s="178" t="s">
        <v>245</v>
      </c>
      <c r="H321" s="179">
        <v>190.19</v>
      </c>
      <c r="I321" s="180"/>
      <c r="J321" s="181">
        <f>ROUND(I321*H321,2)</f>
        <v>0</v>
      </c>
      <c r="K321" s="177" t="s">
        <v>139</v>
      </c>
      <c r="L321" s="38"/>
      <c r="M321" s="182" t="s">
        <v>1</v>
      </c>
      <c r="N321" s="183" t="s">
        <v>42</v>
      </c>
      <c r="O321" s="76"/>
      <c r="P321" s="184">
        <f>O321*H321</f>
        <v>0</v>
      </c>
      <c r="Q321" s="184">
        <v>0</v>
      </c>
      <c r="R321" s="184">
        <f>Q321*H321</f>
        <v>0</v>
      </c>
      <c r="S321" s="184">
        <v>0.00029999999999999997</v>
      </c>
      <c r="T321" s="185">
        <f>S321*H321</f>
        <v>0.057056999999999997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6" t="s">
        <v>210</v>
      </c>
      <c r="AT321" s="186" t="s">
        <v>135</v>
      </c>
      <c r="AU321" s="186" t="s">
        <v>84</v>
      </c>
      <c r="AY321" s="18" t="s">
        <v>132</v>
      </c>
      <c r="BE321" s="187">
        <f>IF(N321="základní",J321,0)</f>
        <v>0</v>
      </c>
      <c r="BF321" s="187">
        <f>IF(N321="snížená",J321,0)</f>
        <v>0</v>
      </c>
      <c r="BG321" s="187">
        <f>IF(N321="zákl. přenesená",J321,0)</f>
        <v>0</v>
      </c>
      <c r="BH321" s="187">
        <f>IF(N321="sníž. přenesená",J321,0)</f>
        <v>0</v>
      </c>
      <c r="BI321" s="187">
        <f>IF(N321="nulová",J321,0)</f>
        <v>0</v>
      </c>
      <c r="BJ321" s="18" t="s">
        <v>82</v>
      </c>
      <c r="BK321" s="187">
        <f>ROUND(I321*H321,2)</f>
        <v>0</v>
      </c>
      <c r="BL321" s="18" t="s">
        <v>210</v>
      </c>
      <c r="BM321" s="186" t="s">
        <v>618</v>
      </c>
    </row>
    <row r="322" s="13" customFormat="1">
      <c r="A322" s="13"/>
      <c r="B322" s="188"/>
      <c r="C322" s="13"/>
      <c r="D322" s="189" t="s">
        <v>145</v>
      </c>
      <c r="E322" s="190" t="s">
        <v>1</v>
      </c>
      <c r="F322" s="191" t="s">
        <v>619</v>
      </c>
      <c r="G322" s="13"/>
      <c r="H322" s="192">
        <v>14.375</v>
      </c>
      <c r="I322" s="193"/>
      <c r="J322" s="13"/>
      <c r="K322" s="13"/>
      <c r="L322" s="188"/>
      <c r="M322" s="194"/>
      <c r="N322" s="195"/>
      <c r="O322" s="195"/>
      <c r="P322" s="195"/>
      <c r="Q322" s="195"/>
      <c r="R322" s="195"/>
      <c r="S322" s="195"/>
      <c r="T322" s="19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0" t="s">
        <v>145</v>
      </c>
      <c r="AU322" s="190" t="s">
        <v>84</v>
      </c>
      <c r="AV322" s="13" t="s">
        <v>84</v>
      </c>
      <c r="AW322" s="13" t="s">
        <v>34</v>
      </c>
      <c r="AX322" s="13" t="s">
        <v>77</v>
      </c>
      <c r="AY322" s="190" t="s">
        <v>132</v>
      </c>
    </row>
    <row r="323" s="13" customFormat="1">
      <c r="A323" s="13"/>
      <c r="B323" s="188"/>
      <c r="C323" s="13"/>
      <c r="D323" s="189" t="s">
        <v>145</v>
      </c>
      <c r="E323" s="190" t="s">
        <v>1</v>
      </c>
      <c r="F323" s="191" t="s">
        <v>620</v>
      </c>
      <c r="G323" s="13"/>
      <c r="H323" s="192">
        <v>23.399999999999999</v>
      </c>
      <c r="I323" s="193"/>
      <c r="J323" s="13"/>
      <c r="K323" s="13"/>
      <c r="L323" s="188"/>
      <c r="M323" s="194"/>
      <c r="N323" s="195"/>
      <c r="O323" s="195"/>
      <c r="P323" s="195"/>
      <c r="Q323" s="195"/>
      <c r="R323" s="195"/>
      <c r="S323" s="195"/>
      <c r="T323" s="19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0" t="s">
        <v>145</v>
      </c>
      <c r="AU323" s="190" t="s">
        <v>84</v>
      </c>
      <c r="AV323" s="13" t="s">
        <v>84</v>
      </c>
      <c r="AW323" s="13" t="s">
        <v>34</v>
      </c>
      <c r="AX323" s="13" t="s">
        <v>77</v>
      </c>
      <c r="AY323" s="190" t="s">
        <v>132</v>
      </c>
    </row>
    <row r="324" s="13" customFormat="1">
      <c r="A324" s="13"/>
      <c r="B324" s="188"/>
      <c r="C324" s="13"/>
      <c r="D324" s="189" t="s">
        <v>145</v>
      </c>
      <c r="E324" s="190" t="s">
        <v>1</v>
      </c>
      <c r="F324" s="191" t="s">
        <v>621</v>
      </c>
      <c r="G324" s="13"/>
      <c r="H324" s="192">
        <v>33.850000000000001</v>
      </c>
      <c r="I324" s="193"/>
      <c r="J324" s="13"/>
      <c r="K324" s="13"/>
      <c r="L324" s="188"/>
      <c r="M324" s="194"/>
      <c r="N324" s="195"/>
      <c r="O324" s="195"/>
      <c r="P324" s="195"/>
      <c r="Q324" s="195"/>
      <c r="R324" s="195"/>
      <c r="S324" s="195"/>
      <c r="T324" s="19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0" t="s">
        <v>145</v>
      </c>
      <c r="AU324" s="190" t="s">
        <v>84</v>
      </c>
      <c r="AV324" s="13" t="s">
        <v>84</v>
      </c>
      <c r="AW324" s="13" t="s">
        <v>34</v>
      </c>
      <c r="AX324" s="13" t="s">
        <v>77</v>
      </c>
      <c r="AY324" s="190" t="s">
        <v>132</v>
      </c>
    </row>
    <row r="325" s="13" customFormat="1">
      <c r="A325" s="13"/>
      <c r="B325" s="188"/>
      <c r="C325" s="13"/>
      <c r="D325" s="189" t="s">
        <v>145</v>
      </c>
      <c r="E325" s="190" t="s">
        <v>1</v>
      </c>
      <c r="F325" s="191" t="s">
        <v>622</v>
      </c>
      <c r="G325" s="13"/>
      <c r="H325" s="192">
        <v>24.375</v>
      </c>
      <c r="I325" s="193"/>
      <c r="J325" s="13"/>
      <c r="K325" s="13"/>
      <c r="L325" s="188"/>
      <c r="M325" s="194"/>
      <c r="N325" s="195"/>
      <c r="O325" s="195"/>
      <c r="P325" s="195"/>
      <c r="Q325" s="195"/>
      <c r="R325" s="195"/>
      <c r="S325" s="195"/>
      <c r="T325" s="19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0" t="s">
        <v>145</v>
      </c>
      <c r="AU325" s="190" t="s">
        <v>84</v>
      </c>
      <c r="AV325" s="13" t="s">
        <v>84</v>
      </c>
      <c r="AW325" s="13" t="s">
        <v>34</v>
      </c>
      <c r="AX325" s="13" t="s">
        <v>77</v>
      </c>
      <c r="AY325" s="190" t="s">
        <v>132</v>
      </c>
    </row>
    <row r="326" s="13" customFormat="1">
      <c r="A326" s="13"/>
      <c r="B326" s="188"/>
      <c r="C326" s="13"/>
      <c r="D326" s="189" t="s">
        <v>145</v>
      </c>
      <c r="E326" s="190" t="s">
        <v>1</v>
      </c>
      <c r="F326" s="191" t="s">
        <v>623</v>
      </c>
      <c r="G326" s="13"/>
      <c r="H326" s="192">
        <v>59.539999999999999</v>
      </c>
      <c r="I326" s="193"/>
      <c r="J326" s="13"/>
      <c r="K326" s="13"/>
      <c r="L326" s="188"/>
      <c r="M326" s="194"/>
      <c r="N326" s="195"/>
      <c r="O326" s="195"/>
      <c r="P326" s="195"/>
      <c r="Q326" s="195"/>
      <c r="R326" s="195"/>
      <c r="S326" s="195"/>
      <c r="T326" s="19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0" t="s">
        <v>145</v>
      </c>
      <c r="AU326" s="190" t="s">
        <v>84</v>
      </c>
      <c r="AV326" s="13" t="s">
        <v>84</v>
      </c>
      <c r="AW326" s="13" t="s">
        <v>34</v>
      </c>
      <c r="AX326" s="13" t="s">
        <v>77</v>
      </c>
      <c r="AY326" s="190" t="s">
        <v>132</v>
      </c>
    </row>
    <row r="327" s="13" customFormat="1">
      <c r="A327" s="13"/>
      <c r="B327" s="188"/>
      <c r="C327" s="13"/>
      <c r="D327" s="189" t="s">
        <v>145</v>
      </c>
      <c r="E327" s="190" t="s">
        <v>1</v>
      </c>
      <c r="F327" s="191" t="s">
        <v>624</v>
      </c>
      <c r="G327" s="13"/>
      <c r="H327" s="192">
        <v>34.649999999999999</v>
      </c>
      <c r="I327" s="193"/>
      <c r="J327" s="13"/>
      <c r="K327" s="13"/>
      <c r="L327" s="188"/>
      <c r="M327" s="194"/>
      <c r="N327" s="195"/>
      <c r="O327" s="195"/>
      <c r="P327" s="195"/>
      <c r="Q327" s="195"/>
      <c r="R327" s="195"/>
      <c r="S327" s="195"/>
      <c r="T327" s="19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0" t="s">
        <v>145</v>
      </c>
      <c r="AU327" s="190" t="s">
        <v>84</v>
      </c>
      <c r="AV327" s="13" t="s">
        <v>84</v>
      </c>
      <c r="AW327" s="13" t="s">
        <v>34</v>
      </c>
      <c r="AX327" s="13" t="s">
        <v>77</v>
      </c>
      <c r="AY327" s="190" t="s">
        <v>132</v>
      </c>
    </row>
    <row r="328" s="14" customFormat="1">
      <c r="A328" s="14"/>
      <c r="B328" s="197"/>
      <c r="C328" s="14"/>
      <c r="D328" s="189" t="s">
        <v>145</v>
      </c>
      <c r="E328" s="198" t="s">
        <v>1</v>
      </c>
      <c r="F328" s="199" t="s">
        <v>192</v>
      </c>
      <c r="G328" s="14"/>
      <c r="H328" s="200">
        <v>190.19</v>
      </c>
      <c r="I328" s="201"/>
      <c r="J328" s="14"/>
      <c r="K328" s="14"/>
      <c r="L328" s="197"/>
      <c r="M328" s="202"/>
      <c r="N328" s="203"/>
      <c r="O328" s="203"/>
      <c r="P328" s="203"/>
      <c r="Q328" s="203"/>
      <c r="R328" s="203"/>
      <c r="S328" s="203"/>
      <c r="T328" s="20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198" t="s">
        <v>145</v>
      </c>
      <c r="AU328" s="198" t="s">
        <v>84</v>
      </c>
      <c r="AV328" s="14" t="s">
        <v>140</v>
      </c>
      <c r="AW328" s="14" t="s">
        <v>34</v>
      </c>
      <c r="AX328" s="14" t="s">
        <v>82</v>
      </c>
      <c r="AY328" s="198" t="s">
        <v>132</v>
      </c>
    </row>
    <row r="329" s="2" customFormat="1" ht="16.5" customHeight="1">
      <c r="A329" s="37"/>
      <c r="B329" s="174"/>
      <c r="C329" s="175" t="s">
        <v>625</v>
      </c>
      <c r="D329" s="175" t="s">
        <v>135</v>
      </c>
      <c r="E329" s="176" t="s">
        <v>626</v>
      </c>
      <c r="F329" s="177" t="s">
        <v>627</v>
      </c>
      <c r="G329" s="178" t="s">
        <v>245</v>
      </c>
      <c r="H329" s="179">
        <v>55.450000000000003</v>
      </c>
      <c r="I329" s="180"/>
      <c r="J329" s="181">
        <f>ROUND(I329*H329,2)</f>
        <v>0</v>
      </c>
      <c r="K329" s="177" t="s">
        <v>139</v>
      </c>
      <c r="L329" s="38"/>
      <c r="M329" s="182" t="s">
        <v>1</v>
      </c>
      <c r="N329" s="183" t="s">
        <v>42</v>
      </c>
      <c r="O329" s="76"/>
      <c r="P329" s="184">
        <f>O329*H329</f>
        <v>0</v>
      </c>
      <c r="Q329" s="184">
        <v>1.0000000000000001E-05</v>
      </c>
      <c r="R329" s="184">
        <f>Q329*H329</f>
        <v>0.00055450000000000009</v>
      </c>
      <c r="S329" s="184">
        <v>0</v>
      </c>
      <c r="T329" s="18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6" t="s">
        <v>210</v>
      </c>
      <c r="AT329" s="186" t="s">
        <v>135</v>
      </c>
      <c r="AU329" s="186" t="s">
        <v>84</v>
      </c>
      <c r="AY329" s="18" t="s">
        <v>132</v>
      </c>
      <c r="BE329" s="187">
        <f>IF(N329="základní",J329,0)</f>
        <v>0</v>
      </c>
      <c r="BF329" s="187">
        <f>IF(N329="snížená",J329,0)</f>
        <v>0</v>
      </c>
      <c r="BG329" s="187">
        <f>IF(N329="zákl. přenesená",J329,0)</f>
        <v>0</v>
      </c>
      <c r="BH329" s="187">
        <f>IF(N329="sníž. přenesená",J329,0)</f>
        <v>0</v>
      </c>
      <c r="BI329" s="187">
        <f>IF(N329="nulová",J329,0)</f>
        <v>0</v>
      </c>
      <c r="BJ329" s="18" t="s">
        <v>82</v>
      </c>
      <c r="BK329" s="187">
        <f>ROUND(I329*H329,2)</f>
        <v>0</v>
      </c>
      <c r="BL329" s="18" t="s">
        <v>210</v>
      </c>
      <c r="BM329" s="186" t="s">
        <v>628</v>
      </c>
    </row>
    <row r="330" s="13" customFormat="1">
      <c r="A330" s="13"/>
      <c r="B330" s="188"/>
      <c r="C330" s="13"/>
      <c r="D330" s="189" t="s">
        <v>145</v>
      </c>
      <c r="E330" s="190" t="s">
        <v>1</v>
      </c>
      <c r="F330" s="191" t="s">
        <v>629</v>
      </c>
      <c r="G330" s="13"/>
      <c r="H330" s="192">
        <v>60.119999999999997</v>
      </c>
      <c r="I330" s="193"/>
      <c r="J330" s="13"/>
      <c r="K330" s="13"/>
      <c r="L330" s="188"/>
      <c r="M330" s="194"/>
      <c r="N330" s="195"/>
      <c r="O330" s="195"/>
      <c r="P330" s="195"/>
      <c r="Q330" s="195"/>
      <c r="R330" s="195"/>
      <c r="S330" s="195"/>
      <c r="T330" s="19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0" t="s">
        <v>145</v>
      </c>
      <c r="AU330" s="190" t="s">
        <v>84</v>
      </c>
      <c r="AV330" s="13" t="s">
        <v>84</v>
      </c>
      <c r="AW330" s="13" t="s">
        <v>34</v>
      </c>
      <c r="AX330" s="13" t="s">
        <v>77</v>
      </c>
      <c r="AY330" s="190" t="s">
        <v>132</v>
      </c>
    </row>
    <row r="331" s="13" customFormat="1">
      <c r="A331" s="13"/>
      <c r="B331" s="188"/>
      <c r="C331" s="13"/>
      <c r="D331" s="189" t="s">
        <v>145</v>
      </c>
      <c r="E331" s="190" t="s">
        <v>1</v>
      </c>
      <c r="F331" s="191" t="s">
        <v>630</v>
      </c>
      <c r="G331" s="13"/>
      <c r="H331" s="192">
        <v>57.299999999999997</v>
      </c>
      <c r="I331" s="193"/>
      <c r="J331" s="13"/>
      <c r="K331" s="13"/>
      <c r="L331" s="188"/>
      <c r="M331" s="194"/>
      <c r="N331" s="195"/>
      <c r="O331" s="195"/>
      <c r="P331" s="195"/>
      <c r="Q331" s="195"/>
      <c r="R331" s="195"/>
      <c r="S331" s="195"/>
      <c r="T331" s="19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0" t="s">
        <v>145</v>
      </c>
      <c r="AU331" s="190" t="s">
        <v>84</v>
      </c>
      <c r="AV331" s="13" t="s">
        <v>84</v>
      </c>
      <c r="AW331" s="13" t="s">
        <v>34</v>
      </c>
      <c r="AX331" s="13" t="s">
        <v>77</v>
      </c>
      <c r="AY331" s="190" t="s">
        <v>132</v>
      </c>
    </row>
    <row r="332" s="13" customFormat="1">
      <c r="A332" s="13"/>
      <c r="B332" s="188"/>
      <c r="C332" s="13"/>
      <c r="D332" s="189" t="s">
        <v>145</v>
      </c>
      <c r="E332" s="190" t="s">
        <v>1</v>
      </c>
      <c r="F332" s="191" t="s">
        <v>631</v>
      </c>
      <c r="G332" s="13"/>
      <c r="H332" s="192">
        <v>-61.969999999999999</v>
      </c>
      <c r="I332" s="193"/>
      <c r="J332" s="13"/>
      <c r="K332" s="13"/>
      <c r="L332" s="188"/>
      <c r="M332" s="194"/>
      <c r="N332" s="195"/>
      <c r="O332" s="195"/>
      <c r="P332" s="195"/>
      <c r="Q332" s="195"/>
      <c r="R332" s="195"/>
      <c r="S332" s="195"/>
      <c r="T332" s="19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0" t="s">
        <v>145</v>
      </c>
      <c r="AU332" s="190" t="s">
        <v>84</v>
      </c>
      <c r="AV332" s="13" t="s">
        <v>84</v>
      </c>
      <c r="AW332" s="13" t="s">
        <v>34</v>
      </c>
      <c r="AX332" s="13" t="s">
        <v>77</v>
      </c>
      <c r="AY332" s="190" t="s">
        <v>132</v>
      </c>
    </row>
    <row r="333" s="14" customFormat="1">
      <c r="A333" s="14"/>
      <c r="B333" s="197"/>
      <c r="C333" s="14"/>
      <c r="D333" s="189" t="s">
        <v>145</v>
      </c>
      <c r="E333" s="198" t="s">
        <v>1</v>
      </c>
      <c r="F333" s="199" t="s">
        <v>192</v>
      </c>
      <c r="G333" s="14"/>
      <c r="H333" s="200">
        <v>55.450000000000003</v>
      </c>
      <c r="I333" s="201"/>
      <c r="J333" s="14"/>
      <c r="K333" s="14"/>
      <c r="L333" s="197"/>
      <c r="M333" s="202"/>
      <c r="N333" s="203"/>
      <c r="O333" s="203"/>
      <c r="P333" s="203"/>
      <c r="Q333" s="203"/>
      <c r="R333" s="203"/>
      <c r="S333" s="203"/>
      <c r="T333" s="20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8" t="s">
        <v>145</v>
      </c>
      <c r="AU333" s="198" t="s">
        <v>84</v>
      </c>
      <c r="AV333" s="14" t="s">
        <v>140</v>
      </c>
      <c r="AW333" s="14" t="s">
        <v>34</v>
      </c>
      <c r="AX333" s="14" t="s">
        <v>82</v>
      </c>
      <c r="AY333" s="198" t="s">
        <v>132</v>
      </c>
    </row>
    <row r="334" s="2" customFormat="1" ht="16.5" customHeight="1">
      <c r="A334" s="37"/>
      <c r="B334" s="174"/>
      <c r="C334" s="205" t="s">
        <v>632</v>
      </c>
      <c r="D334" s="205" t="s">
        <v>370</v>
      </c>
      <c r="E334" s="206" t="s">
        <v>633</v>
      </c>
      <c r="F334" s="207" t="s">
        <v>634</v>
      </c>
      <c r="G334" s="208" t="s">
        <v>245</v>
      </c>
      <c r="H334" s="209">
        <v>56.558999999999998</v>
      </c>
      <c r="I334" s="210"/>
      <c r="J334" s="211">
        <f>ROUND(I334*H334,2)</f>
        <v>0</v>
      </c>
      <c r="K334" s="207" t="s">
        <v>139</v>
      </c>
      <c r="L334" s="212"/>
      <c r="M334" s="213" t="s">
        <v>1</v>
      </c>
      <c r="N334" s="214" t="s">
        <v>42</v>
      </c>
      <c r="O334" s="76"/>
      <c r="P334" s="184">
        <f>O334*H334</f>
        <v>0</v>
      </c>
      <c r="Q334" s="184">
        <v>0.00027999999999999998</v>
      </c>
      <c r="R334" s="184">
        <f>Q334*H334</f>
        <v>0.015836519999999996</v>
      </c>
      <c r="S334" s="184">
        <v>0</v>
      </c>
      <c r="T334" s="18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6" t="s">
        <v>290</v>
      </c>
      <c r="AT334" s="186" t="s">
        <v>370</v>
      </c>
      <c r="AU334" s="186" t="s">
        <v>84</v>
      </c>
      <c r="AY334" s="18" t="s">
        <v>132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8" t="s">
        <v>82</v>
      </c>
      <c r="BK334" s="187">
        <f>ROUND(I334*H334,2)</f>
        <v>0</v>
      </c>
      <c r="BL334" s="18" t="s">
        <v>210</v>
      </c>
      <c r="BM334" s="186" t="s">
        <v>635</v>
      </c>
    </row>
    <row r="335" s="13" customFormat="1">
      <c r="A335" s="13"/>
      <c r="B335" s="188"/>
      <c r="C335" s="13"/>
      <c r="D335" s="189" t="s">
        <v>145</v>
      </c>
      <c r="E335" s="13"/>
      <c r="F335" s="191" t="s">
        <v>636</v>
      </c>
      <c r="G335" s="13"/>
      <c r="H335" s="192">
        <v>56.558999999999998</v>
      </c>
      <c r="I335" s="193"/>
      <c r="J335" s="13"/>
      <c r="K335" s="13"/>
      <c r="L335" s="188"/>
      <c r="M335" s="194"/>
      <c r="N335" s="195"/>
      <c r="O335" s="195"/>
      <c r="P335" s="195"/>
      <c r="Q335" s="195"/>
      <c r="R335" s="195"/>
      <c r="S335" s="195"/>
      <c r="T335" s="19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0" t="s">
        <v>145</v>
      </c>
      <c r="AU335" s="190" t="s">
        <v>84</v>
      </c>
      <c r="AV335" s="13" t="s">
        <v>84</v>
      </c>
      <c r="AW335" s="13" t="s">
        <v>3</v>
      </c>
      <c r="AX335" s="13" t="s">
        <v>82</v>
      </c>
      <c r="AY335" s="190" t="s">
        <v>132</v>
      </c>
    </row>
    <row r="336" s="2" customFormat="1" ht="16.5" customHeight="1">
      <c r="A336" s="37"/>
      <c r="B336" s="174"/>
      <c r="C336" s="175" t="s">
        <v>637</v>
      </c>
      <c r="D336" s="175" t="s">
        <v>135</v>
      </c>
      <c r="E336" s="176" t="s">
        <v>638</v>
      </c>
      <c r="F336" s="177" t="s">
        <v>639</v>
      </c>
      <c r="G336" s="178" t="s">
        <v>245</v>
      </c>
      <c r="H336" s="179">
        <v>61.969999999999999</v>
      </c>
      <c r="I336" s="180"/>
      <c r="J336" s="181">
        <f>ROUND(I336*H336,2)</f>
        <v>0</v>
      </c>
      <c r="K336" s="177" t="s">
        <v>139</v>
      </c>
      <c r="L336" s="38"/>
      <c r="M336" s="182" t="s">
        <v>1</v>
      </c>
      <c r="N336" s="183" t="s">
        <v>42</v>
      </c>
      <c r="O336" s="76"/>
      <c r="P336" s="184">
        <f>O336*H336</f>
        <v>0</v>
      </c>
      <c r="Q336" s="184">
        <v>1.0000000000000001E-05</v>
      </c>
      <c r="R336" s="184">
        <f>Q336*H336</f>
        <v>0.00061970000000000005</v>
      </c>
      <c r="S336" s="184">
        <v>0</v>
      </c>
      <c r="T336" s="18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6" t="s">
        <v>210</v>
      </c>
      <c r="AT336" s="186" t="s">
        <v>135</v>
      </c>
      <c r="AU336" s="186" t="s">
        <v>84</v>
      </c>
      <c r="AY336" s="18" t="s">
        <v>132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8" t="s">
        <v>82</v>
      </c>
      <c r="BK336" s="187">
        <f>ROUND(I336*H336,2)</f>
        <v>0</v>
      </c>
      <c r="BL336" s="18" t="s">
        <v>210</v>
      </c>
      <c r="BM336" s="186" t="s">
        <v>640</v>
      </c>
    </row>
    <row r="337" s="13" customFormat="1">
      <c r="A337" s="13"/>
      <c r="B337" s="188"/>
      <c r="C337" s="13"/>
      <c r="D337" s="189" t="s">
        <v>145</v>
      </c>
      <c r="E337" s="190" t="s">
        <v>1</v>
      </c>
      <c r="F337" s="191" t="s">
        <v>641</v>
      </c>
      <c r="G337" s="13"/>
      <c r="H337" s="192">
        <v>34.07</v>
      </c>
      <c r="I337" s="193"/>
      <c r="J337" s="13"/>
      <c r="K337" s="13"/>
      <c r="L337" s="188"/>
      <c r="M337" s="194"/>
      <c r="N337" s="195"/>
      <c r="O337" s="195"/>
      <c r="P337" s="195"/>
      <c r="Q337" s="195"/>
      <c r="R337" s="195"/>
      <c r="S337" s="195"/>
      <c r="T337" s="19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0" t="s">
        <v>145</v>
      </c>
      <c r="AU337" s="190" t="s">
        <v>84</v>
      </c>
      <c r="AV337" s="13" t="s">
        <v>84</v>
      </c>
      <c r="AW337" s="13" t="s">
        <v>34</v>
      </c>
      <c r="AX337" s="13" t="s">
        <v>77</v>
      </c>
      <c r="AY337" s="190" t="s">
        <v>132</v>
      </c>
    </row>
    <row r="338" s="13" customFormat="1">
      <c r="A338" s="13"/>
      <c r="B338" s="188"/>
      <c r="C338" s="13"/>
      <c r="D338" s="189" t="s">
        <v>145</v>
      </c>
      <c r="E338" s="190" t="s">
        <v>1</v>
      </c>
      <c r="F338" s="191" t="s">
        <v>642</v>
      </c>
      <c r="G338" s="13"/>
      <c r="H338" s="192">
        <v>27.899999999999999</v>
      </c>
      <c r="I338" s="193"/>
      <c r="J338" s="13"/>
      <c r="K338" s="13"/>
      <c r="L338" s="188"/>
      <c r="M338" s="194"/>
      <c r="N338" s="195"/>
      <c r="O338" s="195"/>
      <c r="P338" s="195"/>
      <c r="Q338" s="195"/>
      <c r="R338" s="195"/>
      <c r="S338" s="195"/>
      <c r="T338" s="19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0" t="s">
        <v>145</v>
      </c>
      <c r="AU338" s="190" t="s">
        <v>84</v>
      </c>
      <c r="AV338" s="13" t="s">
        <v>84</v>
      </c>
      <c r="AW338" s="13" t="s">
        <v>34</v>
      </c>
      <c r="AX338" s="13" t="s">
        <v>77</v>
      </c>
      <c r="AY338" s="190" t="s">
        <v>132</v>
      </c>
    </row>
    <row r="339" s="14" customFormat="1">
      <c r="A339" s="14"/>
      <c r="B339" s="197"/>
      <c r="C339" s="14"/>
      <c r="D339" s="189" t="s">
        <v>145</v>
      </c>
      <c r="E339" s="198" t="s">
        <v>1</v>
      </c>
      <c r="F339" s="199" t="s">
        <v>192</v>
      </c>
      <c r="G339" s="14"/>
      <c r="H339" s="200">
        <v>61.969999999999999</v>
      </c>
      <c r="I339" s="201"/>
      <c r="J339" s="14"/>
      <c r="K339" s="14"/>
      <c r="L339" s="197"/>
      <c r="M339" s="202"/>
      <c r="N339" s="203"/>
      <c r="O339" s="203"/>
      <c r="P339" s="203"/>
      <c r="Q339" s="203"/>
      <c r="R339" s="203"/>
      <c r="S339" s="203"/>
      <c r="T339" s="20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8" t="s">
        <v>145</v>
      </c>
      <c r="AU339" s="198" t="s">
        <v>84</v>
      </c>
      <c r="AV339" s="14" t="s">
        <v>140</v>
      </c>
      <c r="AW339" s="14" t="s">
        <v>34</v>
      </c>
      <c r="AX339" s="14" t="s">
        <v>82</v>
      </c>
      <c r="AY339" s="198" t="s">
        <v>132</v>
      </c>
    </row>
    <row r="340" s="2" customFormat="1" ht="16.5" customHeight="1">
      <c r="A340" s="37"/>
      <c r="B340" s="174"/>
      <c r="C340" s="205" t="s">
        <v>643</v>
      </c>
      <c r="D340" s="205" t="s">
        <v>370</v>
      </c>
      <c r="E340" s="206" t="s">
        <v>644</v>
      </c>
      <c r="F340" s="207" t="s">
        <v>645</v>
      </c>
      <c r="G340" s="208" t="s">
        <v>245</v>
      </c>
      <c r="H340" s="209">
        <v>63.209000000000003</v>
      </c>
      <c r="I340" s="210"/>
      <c r="J340" s="211">
        <f>ROUND(I340*H340,2)</f>
        <v>0</v>
      </c>
      <c r="K340" s="207" t="s">
        <v>139</v>
      </c>
      <c r="L340" s="212"/>
      <c r="M340" s="213" t="s">
        <v>1</v>
      </c>
      <c r="N340" s="214" t="s">
        <v>42</v>
      </c>
      <c r="O340" s="76"/>
      <c r="P340" s="184">
        <f>O340*H340</f>
        <v>0</v>
      </c>
      <c r="Q340" s="184">
        <v>0.00029999999999999997</v>
      </c>
      <c r="R340" s="184">
        <f>Q340*H340</f>
        <v>0.018962699999999999</v>
      </c>
      <c r="S340" s="184">
        <v>0</v>
      </c>
      <c r="T340" s="18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6" t="s">
        <v>290</v>
      </c>
      <c r="AT340" s="186" t="s">
        <v>370</v>
      </c>
      <c r="AU340" s="186" t="s">
        <v>84</v>
      </c>
      <c r="AY340" s="18" t="s">
        <v>132</v>
      </c>
      <c r="BE340" s="187">
        <f>IF(N340="základní",J340,0)</f>
        <v>0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8" t="s">
        <v>82</v>
      </c>
      <c r="BK340" s="187">
        <f>ROUND(I340*H340,2)</f>
        <v>0</v>
      </c>
      <c r="BL340" s="18" t="s">
        <v>210</v>
      </c>
      <c r="BM340" s="186" t="s">
        <v>646</v>
      </c>
    </row>
    <row r="341" s="13" customFormat="1">
      <c r="A341" s="13"/>
      <c r="B341" s="188"/>
      <c r="C341" s="13"/>
      <c r="D341" s="189" t="s">
        <v>145</v>
      </c>
      <c r="E341" s="13"/>
      <c r="F341" s="191" t="s">
        <v>647</v>
      </c>
      <c r="G341" s="13"/>
      <c r="H341" s="192">
        <v>63.209000000000003</v>
      </c>
      <c r="I341" s="193"/>
      <c r="J341" s="13"/>
      <c r="K341" s="13"/>
      <c r="L341" s="188"/>
      <c r="M341" s="194"/>
      <c r="N341" s="195"/>
      <c r="O341" s="195"/>
      <c r="P341" s="195"/>
      <c r="Q341" s="195"/>
      <c r="R341" s="195"/>
      <c r="S341" s="195"/>
      <c r="T341" s="19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0" t="s">
        <v>145</v>
      </c>
      <c r="AU341" s="190" t="s">
        <v>84</v>
      </c>
      <c r="AV341" s="13" t="s">
        <v>84</v>
      </c>
      <c r="AW341" s="13" t="s">
        <v>3</v>
      </c>
      <c r="AX341" s="13" t="s">
        <v>82</v>
      </c>
      <c r="AY341" s="190" t="s">
        <v>132</v>
      </c>
    </row>
    <row r="342" s="2" customFormat="1" ht="16.5" customHeight="1">
      <c r="A342" s="37"/>
      <c r="B342" s="174"/>
      <c r="C342" s="175" t="s">
        <v>648</v>
      </c>
      <c r="D342" s="175" t="s">
        <v>135</v>
      </c>
      <c r="E342" s="176" t="s">
        <v>649</v>
      </c>
      <c r="F342" s="177" t="s">
        <v>650</v>
      </c>
      <c r="G342" s="178" t="s">
        <v>245</v>
      </c>
      <c r="H342" s="179">
        <v>56.299999999999997</v>
      </c>
      <c r="I342" s="180"/>
      <c r="J342" s="181">
        <f>ROUND(I342*H342,2)</f>
        <v>0</v>
      </c>
      <c r="K342" s="177" t="s">
        <v>139</v>
      </c>
      <c r="L342" s="38"/>
      <c r="M342" s="182" t="s">
        <v>1</v>
      </c>
      <c r="N342" s="183" t="s">
        <v>42</v>
      </c>
      <c r="O342" s="76"/>
      <c r="P342" s="184">
        <f>O342*H342</f>
        <v>0</v>
      </c>
      <c r="Q342" s="184">
        <v>0</v>
      </c>
      <c r="R342" s="184">
        <f>Q342*H342</f>
        <v>0</v>
      </c>
      <c r="S342" s="184">
        <v>0</v>
      </c>
      <c r="T342" s="18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6" t="s">
        <v>210</v>
      </c>
      <c r="AT342" s="186" t="s">
        <v>135</v>
      </c>
      <c r="AU342" s="186" t="s">
        <v>84</v>
      </c>
      <c r="AY342" s="18" t="s">
        <v>132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8" t="s">
        <v>82</v>
      </c>
      <c r="BK342" s="187">
        <f>ROUND(I342*H342,2)</f>
        <v>0</v>
      </c>
      <c r="BL342" s="18" t="s">
        <v>210</v>
      </c>
      <c r="BM342" s="186" t="s">
        <v>651</v>
      </c>
    </row>
    <row r="343" s="13" customFormat="1">
      <c r="A343" s="13"/>
      <c r="B343" s="188"/>
      <c r="C343" s="13"/>
      <c r="D343" s="189" t="s">
        <v>145</v>
      </c>
      <c r="E343" s="190" t="s">
        <v>1</v>
      </c>
      <c r="F343" s="191" t="s">
        <v>652</v>
      </c>
      <c r="G343" s="13"/>
      <c r="H343" s="192">
        <v>10</v>
      </c>
      <c r="I343" s="193"/>
      <c r="J343" s="13"/>
      <c r="K343" s="13"/>
      <c r="L343" s="188"/>
      <c r="M343" s="194"/>
      <c r="N343" s="195"/>
      <c r="O343" s="195"/>
      <c r="P343" s="195"/>
      <c r="Q343" s="195"/>
      <c r="R343" s="195"/>
      <c r="S343" s="195"/>
      <c r="T343" s="19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0" t="s">
        <v>145</v>
      </c>
      <c r="AU343" s="190" t="s">
        <v>84</v>
      </c>
      <c r="AV343" s="13" t="s">
        <v>84</v>
      </c>
      <c r="AW343" s="13" t="s">
        <v>34</v>
      </c>
      <c r="AX343" s="13" t="s">
        <v>77</v>
      </c>
      <c r="AY343" s="190" t="s">
        <v>132</v>
      </c>
    </row>
    <row r="344" s="13" customFormat="1">
      <c r="A344" s="13"/>
      <c r="B344" s="188"/>
      <c r="C344" s="13"/>
      <c r="D344" s="189" t="s">
        <v>145</v>
      </c>
      <c r="E344" s="190" t="s">
        <v>1</v>
      </c>
      <c r="F344" s="191" t="s">
        <v>653</v>
      </c>
      <c r="G344" s="13"/>
      <c r="H344" s="192">
        <v>46.299999999999997</v>
      </c>
      <c r="I344" s="193"/>
      <c r="J344" s="13"/>
      <c r="K344" s="13"/>
      <c r="L344" s="188"/>
      <c r="M344" s="194"/>
      <c r="N344" s="195"/>
      <c r="O344" s="195"/>
      <c r="P344" s="195"/>
      <c r="Q344" s="195"/>
      <c r="R344" s="195"/>
      <c r="S344" s="195"/>
      <c r="T344" s="19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0" t="s">
        <v>145</v>
      </c>
      <c r="AU344" s="190" t="s">
        <v>84</v>
      </c>
      <c r="AV344" s="13" t="s">
        <v>84</v>
      </c>
      <c r="AW344" s="13" t="s">
        <v>34</v>
      </c>
      <c r="AX344" s="13" t="s">
        <v>77</v>
      </c>
      <c r="AY344" s="190" t="s">
        <v>132</v>
      </c>
    </row>
    <row r="345" s="14" customFormat="1">
      <c r="A345" s="14"/>
      <c r="B345" s="197"/>
      <c r="C345" s="14"/>
      <c r="D345" s="189" t="s">
        <v>145</v>
      </c>
      <c r="E345" s="198" t="s">
        <v>1</v>
      </c>
      <c r="F345" s="199" t="s">
        <v>192</v>
      </c>
      <c r="G345" s="14"/>
      <c r="H345" s="200">
        <v>56.299999999999997</v>
      </c>
      <c r="I345" s="201"/>
      <c r="J345" s="14"/>
      <c r="K345" s="14"/>
      <c r="L345" s="197"/>
      <c r="M345" s="202"/>
      <c r="N345" s="203"/>
      <c r="O345" s="203"/>
      <c r="P345" s="203"/>
      <c r="Q345" s="203"/>
      <c r="R345" s="203"/>
      <c r="S345" s="203"/>
      <c r="T345" s="20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8" t="s">
        <v>145</v>
      </c>
      <c r="AU345" s="198" t="s">
        <v>84</v>
      </c>
      <c r="AV345" s="14" t="s">
        <v>140</v>
      </c>
      <c r="AW345" s="14" t="s">
        <v>34</v>
      </c>
      <c r="AX345" s="14" t="s">
        <v>82</v>
      </c>
      <c r="AY345" s="198" t="s">
        <v>132</v>
      </c>
    </row>
    <row r="346" s="2" customFormat="1" ht="24.15" customHeight="1">
      <c r="A346" s="37"/>
      <c r="B346" s="174"/>
      <c r="C346" s="205" t="s">
        <v>654</v>
      </c>
      <c r="D346" s="205" t="s">
        <v>370</v>
      </c>
      <c r="E346" s="206" t="s">
        <v>655</v>
      </c>
      <c r="F346" s="207" t="s">
        <v>656</v>
      </c>
      <c r="G346" s="208" t="s">
        <v>245</v>
      </c>
      <c r="H346" s="209">
        <v>57.426000000000002</v>
      </c>
      <c r="I346" s="210"/>
      <c r="J346" s="211">
        <f>ROUND(I346*H346,2)</f>
        <v>0</v>
      </c>
      <c r="K346" s="207" t="s">
        <v>139</v>
      </c>
      <c r="L346" s="212"/>
      <c r="M346" s="213" t="s">
        <v>1</v>
      </c>
      <c r="N346" s="214" t="s">
        <v>42</v>
      </c>
      <c r="O346" s="76"/>
      <c r="P346" s="184">
        <f>O346*H346</f>
        <v>0</v>
      </c>
      <c r="Q346" s="184">
        <v>0.00017000000000000001</v>
      </c>
      <c r="R346" s="184">
        <f>Q346*H346</f>
        <v>0.0097624200000000008</v>
      </c>
      <c r="S346" s="184">
        <v>0</v>
      </c>
      <c r="T346" s="18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6" t="s">
        <v>290</v>
      </c>
      <c r="AT346" s="186" t="s">
        <v>370</v>
      </c>
      <c r="AU346" s="186" t="s">
        <v>84</v>
      </c>
      <c r="AY346" s="18" t="s">
        <v>132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8" t="s">
        <v>82</v>
      </c>
      <c r="BK346" s="187">
        <f>ROUND(I346*H346,2)</f>
        <v>0</v>
      </c>
      <c r="BL346" s="18" t="s">
        <v>210</v>
      </c>
      <c r="BM346" s="186" t="s">
        <v>657</v>
      </c>
    </row>
    <row r="347" s="13" customFormat="1">
      <c r="A347" s="13"/>
      <c r="B347" s="188"/>
      <c r="C347" s="13"/>
      <c r="D347" s="189" t="s">
        <v>145</v>
      </c>
      <c r="E347" s="13"/>
      <c r="F347" s="191" t="s">
        <v>658</v>
      </c>
      <c r="G347" s="13"/>
      <c r="H347" s="192">
        <v>57.426000000000002</v>
      </c>
      <c r="I347" s="193"/>
      <c r="J347" s="13"/>
      <c r="K347" s="13"/>
      <c r="L347" s="188"/>
      <c r="M347" s="194"/>
      <c r="N347" s="195"/>
      <c r="O347" s="195"/>
      <c r="P347" s="195"/>
      <c r="Q347" s="195"/>
      <c r="R347" s="195"/>
      <c r="S347" s="195"/>
      <c r="T347" s="19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0" t="s">
        <v>145</v>
      </c>
      <c r="AU347" s="190" t="s">
        <v>84</v>
      </c>
      <c r="AV347" s="13" t="s">
        <v>84</v>
      </c>
      <c r="AW347" s="13" t="s">
        <v>3</v>
      </c>
      <c r="AX347" s="13" t="s">
        <v>82</v>
      </c>
      <c r="AY347" s="190" t="s">
        <v>132</v>
      </c>
    </row>
    <row r="348" s="2" customFormat="1" ht="24.15" customHeight="1">
      <c r="A348" s="37"/>
      <c r="B348" s="174"/>
      <c r="C348" s="175" t="s">
        <v>659</v>
      </c>
      <c r="D348" s="175" t="s">
        <v>135</v>
      </c>
      <c r="E348" s="176" t="s">
        <v>660</v>
      </c>
      <c r="F348" s="177" t="s">
        <v>661</v>
      </c>
      <c r="G348" s="178" t="s">
        <v>149</v>
      </c>
      <c r="H348" s="179">
        <v>1.98</v>
      </c>
      <c r="I348" s="180"/>
      <c r="J348" s="181">
        <f>ROUND(I348*H348,2)</f>
        <v>0</v>
      </c>
      <c r="K348" s="177" t="s">
        <v>139</v>
      </c>
      <c r="L348" s="38"/>
      <c r="M348" s="182" t="s">
        <v>1</v>
      </c>
      <c r="N348" s="183" t="s">
        <v>42</v>
      </c>
      <c r="O348" s="76"/>
      <c r="P348" s="184">
        <f>O348*H348</f>
        <v>0</v>
      </c>
      <c r="Q348" s="184">
        <v>0</v>
      </c>
      <c r="R348" s="184">
        <f>Q348*H348</f>
        <v>0</v>
      </c>
      <c r="S348" s="184">
        <v>0</v>
      </c>
      <c r="T348" s="18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6" t="s">
        <v>210</v>
      </c>
      <c r="AT348" s="186" t="s">
        <v>135</v>
      </c>
      <c r="AU348" s="186" t="s">
        <v>84</v>
      </c>
      <c r="AY348" s="18" t="s">
        <v>132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8" t="s">
        <v>82</v>
      </c>
      <c r="BK348" s="187">
        <f>ROUND(I348*H348,2)</f>
        <v>0</v>
      </c>
      <c r="BL348" s="18" t="s">
        <v>210</v>
      </c>
      <c r="BM348" s="186" t="s">
        <v>662</v>
      </c>
    </row>
    <row r="349" s="12" customFormat="1" ht="22.8" customHeight="1">
      <c r="A349" s="12"/>
      <c r="B349" s="161"/>
      <c r="C349" s="12"/>
      <c r="D349" s="162" t="s">
        <v>76</v>
      </c>
      <c r="E349" s="172" t="s">
        <v>663</v>
      </c>
      <c r="F349" s="172" t="s">
        <v>664</v>
      </c>
      <c r="G349" s="12"/>
      <c r="H349" s="12"/>
      <c r="I349" s="164"/>
      <c r="J349" s="173">
        <f>BK349</f>
        <v>0</v>
      </c>
      <c r="K349" s="12"/>
      <c r="L349" s="161"/>
      <c r="M349" s="166"/>
      <c r="N349" s="167"/>
      <c r="O349" s="167"/>
      <c r="P349" s="168">
        <f>SUM(P350:P360)</f>
        <v>0</v>
      </c>
      <c r="Q349" s="167"/>
      <c r="R349" s="168">
        <f>SUM(R350:R360)</f>
        <v>0.72329509999999997</v>
      </c>
      <c r="S349" s="167"/>
      <c r="T349" s="169">
        <f>SUM(T350:T360)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62" t="s">
        <v>84</v>
      </c>
      <c r="AT349" s="170" t="s">
        <v>76</v>
      </c>
      <c r="AU349" s="170" t="s">
        <v>82</v>
      </c>
      <c r="AY349" s="162" t="s">
        <v>132</v>
      </c>
      <c r="BK349" s="171">
        <f>SUM(BK350:BK360)</f>
        <v>0</v>
      </c>
    </row>
    <row r="350" s="2" customFormat="1" ht="16.5" customHeight="1">
      <c r="A350" s="37"/>
      <c r="B350" s="174"/>
      <c r="C350" s="175" t="s">
        <v>665</v>
      </c>
      <c r="D350" s="175" t="s">
        <v>135</v>
      </c>
      <c r="E350" s="176" t="s">
        <v>666</v>
      </c>
      <c r="F350" s="177" t="s">
        <v>667</v>
      </c>
      <c r="G350" s="178" t="s">
        <v>158</v>
      </c>
      <c r="H350" s="179">
        <v>37.515000000000001</v>
      </c>
      <c r="I350" s="180"/>
      <c r="J350" s="181">
        <f>ROUND(I350*H350,2)</f>
        <v>0</v>
      </c>
      <c r="K350" s="177" t="s">
        <v>139</v>
      </c>
      <c r="L350" s="38"/>
      <c r="M350" s="182" t="s">
        <v>1</v>
      </c>
      <c r="N350" s="183" t="s">
        <v>42</v>
      </c>
      <c r="O350" s="76"/>
      <c r="P350" s="184">
        <f>O350*H350</f>
        <v>0</v>
      </c>
      <c r="Q350" s="184">
        <v>0</v>
      </c>
      <c r="R350" s="184">
        <f>Q350*H350</f>
        <v>0</v>
      </c>
      <c r="S350" s="184">
        <v>0</v>
      </c>
      <c r="T350" s="18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6" t="s">
        <v>210</v>
      </c>
      <c r="AT350" s="186" t="s">
        <v>135</v>
      </c>
      <c r="AU350" s="186" t="s">
        <v>84</v>
      </c>
      <c r="AY350" s="18" t="s">
        <v>132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8" t="s">
        <v>82</v>
      </c>
      <c r="BK350" s="187">
        <f>ROUND(I350*H350,2)</f>
        <v>0</v>
      </c>
      <c r="BL350" s="18" t="s">
        <v>210</v>
      </c>
      <c r="BM350" s="186" t="s">
        <v>668</v>
      </c>
    </row>
    <row r="351" s="13" customFormat="1">
      <c r="A351" s="13"/>
      <c r="B351" s="188"/>
      <c r="C351" s="13"/>
      <c r="D351" s="189" t="s">
        <v>145</v>
      </c>
      <c r="E351" s="190" t="s">
        <v>1</v>
      </c>
      <c r="F351" s="191" t="s">
        <v>669</v>
      </c>
      <c r="G351" s="13"/>
      <c r="H351" s="192">
        <v>37.515000000000001</v>
      </c>
      <c r="I351" s="193"/>
      <c r="J351" s="13"/>
      <c r="K351" s="13"/>
      <c r="L351" s="188"/>
      <c r="M351" s="194"/>
      <c r="N351" s="195"/>
      <c r="O351" s="195"/>
      <c r="P351" s="195"/>
      <c r="Q351" s="195"/>
      <c r="R351" s="195"/>
      <c r="S351" s="195"/>
      <c r="T351" s="19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0" t="s">
        <v>145</v>
      </c>
      <c r="AU351" s="190" t="s">
        <v>84</v>
      </c>
      <c r="AV351" s="13" t="s">
        <v>84</v>
      </c>
      <c r="AW351" s="13" t="s">
        <v>34</v>
      </c>
      <c r="AX351" s="13" t="s">
        <v>82</v>
      </c>
      <c r="AY351" s="190" t="s">
        <v>132</v>
      </c>
    </row>
    <row r="352" s="2" customFormat="1" ht="16.5" customHeight="1">
      <c r="A352" s="37"/>
      <c r="B352" s="174"/>
      <c r="C352" s="175" t="s">
        <v>670</v>
      </c>
      <c r="D352" s="175" t="s">
        <v>135</v>
      </c>
      <c r="E352" s="176" t="s">
        <v>671</v>
      </c>
      <c r="F352" s="177" t="s">
        <v>672</v>
      </c>
      <c r="G352" s="178" t="s">
        <v>158</v>
      </c>
      <c r="H352" s="179">
        <v>37.515000000000001</v>
      </c>
      <c r="I352" s="180"/>
      <c r="J352" s="181">
        <f>ROUND(I352*H352,2)</f>
        <v>0</v>
      </c>
      <c r="K352" s="177" t="s">
        <v>139</v>
      </c>
      <c r="L352" s="38"/>
      <c r="M352" s="182" t="s">
        <v>1</v>
      </c>
      <c r="N352" s="183" t="s">
        <v>42</v>
      </c>
      <c r="O352" s="76"/>
      <c r="P352" s="184">
        <f>O352*H352</f>
        <v>0</v>
      </c>
      <c r="Q352" s="184">
        <v>0.00029999999999999997</v>
      </c>
      <c r="R352" s="184">
        <f>Q352*H352</f>
        <v>0.011254499999999999</v>
      </c>
      <c r="S352" s="184">
        <v>0</v>
      </c>
      <c r="T352" s="18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6" t="s">
        <v>210</v>
      </c>
      <c r="AT352" s="186" t="s">
        <v>135</v>
      </c>
      <c r="AU352" s="186" t="s">
        <v>84</v>
      </c>
      <c r="AY352" s="18" t="s">
        <v>132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8" t="s">
        <v>82</v>
      </c>
      <c r="BK352" s="187">
        <f>ROUND(I352*H352,2)</f>
        <v>0</v>
      </c>
      <c r="BL352" s="18" t="s">
        <v>210</v>
      </c>
      <c r="BM352" s="186" t="s">
        <v>673</v>
      </c>
    </row>
    <row r="353" s="2" customFormat="1" ht="24.15" customHeight="1">
      <c r="A353" s="37"/>
      <c r="B353" s="174"/>
      <c r="C353" s="175" t="s">
        <v>674</v>
      </c>
      <c r="D353" s="175" t="s">
        <v>135</v>
      </c>
      <c r="E353" s="176" t="s">
        <v>675</v>
      </c>
      <c r="F353" s="177" t="s">
        <v>676</v>
      </c>
      <c r="G353" s="178" t="s">
        <v>158</v>
      </c>
      <c r="H353" s="179">
        <v>11</v>
      </c>
      <c r="I353" s="180"/>
      <c r="J353" s="181">
        <f>ROUND(I353*H353,2)</f>
        <v>0</v>
      </c>
      <c r="K353" s="177" t="s">
        <v>1</v>
      </c>
      <c r="L353" s="38"/>
      <c r="M353" s="182" t="s">
        <v>1</v>
      </c>
      <c r="N353" s="183" t="s">
        <v>42</v>
      </c>
      <c r="O353" s="76"/>
      <c r="P353" s="184">
        <f>O353*H353</f>
        <v>0</v>
      </c>
      <c r="Q353" s="184">
        <v>0</v>
      </c>
      <c r="R353" s="184">
        <f>Q353*H353</f>
        <v>0</v>
      </c>
      <c r="S353" s="184">
        <v>0</v>
      </c>
      <c r="T353" s="18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86" t="s">
        <v>210</v>
      </c>
      <c r="AT353" s="186" t="s">
        <v>135</v>
      </c>
      <c r="AU353" s="186" t="s">
        <v>84</v>
      </c>
      <c r="AY353" s="18" t="s">
        <v>132</v>
      </c>
      <c r="BE353" s="187">
        <f>IF(N353="základní",J353,0)</f>
        <v>0</v>
      </c>
      <c r="BF353" s="187">
        <f>IF(N353="snížená",J353,0)</f>
        <v>0</v>
      </c>
      <c r="BG353" s="187">
        <f>IF(N353="zákl. přenesená",J353,0)</f>
        <v>0</v>
      </c>
      <c r="BH353" s="187">
        <f>IF(N353="sníž. přenesená",J353,0)</f>
        <v>0</v>
      </c>
      <c r="BI353" s="187">
        <f>IF(N353="nulová",J353,0)</f>
        <v>0</v>
      </c>
      <c r="BJ353" s="18" t="s">
        <v>82</v>
      </c>
      <c r="BK353" s="187">
        <f>ROUND(I353*H353,2)</f>
        <v>0</v>
      </c>
      <c r="BL353" s="18" t="s">
        <v>210</v>
      </c>
      <c r="BM353" s="186" t="s">
        <v>677</v>
      </c>
    </row>
    <row r="354" s="2" customFormat="1" ht="33" customHeight="1">
      <c r="A354" s="37"/>
      <c r="B354" s="174"/>
      <c r="C354" s="175" t="s">
        <v>678</v>
      </c>
      <c r="D354" s="175" t="s">
        <v>135</v>
      </c>
      <c r="E354" s="176" t="s">
        <v>679</v>
      </c>
      <c r="F354" s="177" t="s">
        <v>680</v>
      </c>
      <c r="G354" s="178" t="s">
        <v>158</v>
      </c>
      <c r="H354" s="179">
        <v>37.515000000000001</v>
      </c>
      <c r="I354" s="180"/>
      <c r="J354" s="181">
        <f>ROUND(I354*H354,2)</f>
        <v>0</v>
      </c>
      <c r="K354" s="177" t="s">
        <v>139</v>
      </c>
      <c r="L354" s="38"/>
      <c r="M354" s="182" t="s">
        <v>1</v>
      </c>
      <c r="N354" s="183" t="s">
        <v>42</v>
      </c>
      <c r="O354" s="76"/>
      <c r="P354" s="184">
        <f>O354*H354</f>
        <v>0</v>
      </c>
      <c r="Q354" s="184">
        <v>0.0060000000000000001</v>
      </c>
      <c r="R354" s="184">
        <f>Q354*H354</f>
        <v>0.22509000000000001</v>
      </c>
      <c r="S354" s="184">
        <v>0</v>
      </c>
      <c r="T354" s="18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6" t="s">
        <v>210</v>
      </c>
      <c r="AT354" s="186" t="s">
        <v>135</v>
      </c>
      <c r="AU354" s="186" t="s">
        <v>84</v>
      </c>
      <c r="AY354" s="18" t="s">
        <v>132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8" t="s">
        <v>82</v>
      </c>
      <c r="BK354" s="187">
        <f>ROUND(I354*H354,2)</f>
        <v>0</v>
      </c>
      <c r="BL354" s="18" t="s">
        <v>210</v>
      </c>
      <c r="BM354" s="186" t="s">
        <v>681</v>
      </c>
    </row>
    <row r="355" s="2" customFormat="1" ht="16.5" customHeight="1">
      <c r="A355" s="37"/>
      <c r="B355" s="174"/>
      <c r="C355" s="205" t="s">
        <v>682</v>
      </c>
      <c r="D355" s="205" t="s">
        <v>370</v>
      </c>
      <c r="E355" s="206" t="s">
        <v>683</v>
      </c>
      <c r="F355" s="207" t="s">
        <v>684</v>
      </c>
      <c r="G355" s="208" t="s">
        <v>158</v>
      </c>
      <c r="H355" s="209">
        <v>41.267000000000003</v>
      </c>
      <c r="I355" s="210"/>
      <c r="J355" s="211">
        <f>ROUND(I355*H355,2)</f>
        <v>0</v>
      </c>
      <c r="K355" s="207" t="s">
        <v>139</v>
      </c>
      <c r="L355" s="212"/>
      <c r="M355" s="213" t="s">
        <v>1</v>
      </c>
      <c r="N355" s="214" t="s">
        <v>42</v>
      </c>
      <c r="O355" s="76"/>
      <c r="P355" s="184">
        <f>O355*H355</f>
        <v>0</v>
      </c>
      <c r="Q355" s="184">
        <v>0.0118</v>
      </c>
      <c r="R355" s="184">
        <f>Q355*H355</f>
        <v>0.48695060000000001</v>
      </c>
      <c r="S355" s="184">
        <v>0</v>
      </c>
      <c r="T355" s="18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86" t="s">
        <v>290</v>
      </c>
      <c r="AT355" s="186" t="s">
        <v>370</v>
      </c>
      <c r="AU355" s="186" t="s">
        <v>84</v>
      </c>
      <c r="AY355" s="18" t="s">
        <v>132</v>
      </c>
      <c r="BE355" s="187">
        <f>IF(N355="základní",J355,0)</f>
        <v>0</v>
      </c>
      <c r="BF355" s="187">
        <f>IF(N355="snížená",J355,0)</f>
        <v>0</v>
      </c>
      <c r="BG355" s="187">
        <f>IF(N355="zákl. přenesená",J355,0)</f>
        <v>0</v>
      </c>
      <c r="BH355" s="187">
        <f>IF(N355="sníž. přenesená",J355,0)</f>
        <v>0</v>
      </c>
      <c r="BI355" s="187">
        <f>IF(N355="nulová",J355,0)</f>
        <v>0</v>
      </c>
      <c r="BJ355" s="18" t="s">
        <v>82</v>
      </c>
      <c r="BK355" s="187">
        <f>ROUND(I355*H355,2)</f>
        <v>0</v>
      </c>
      <c r="BL355" s="18" t="s">
        <v>210</v>
      </c>
      <c r="BM355" s="186" t="s">
        <v>685</v>
      </c>
    </row>
    <row r="356" s="13" customFormat="1">
      <c r="A356" s="13"/>
      <c r="B356" s="188"/>
      <c r="C356" s="13"/>
      <c r="D356" s="189" t="s">
        <v>145</v>
      </c>
      <c r="E356" s="13"/>
      <c r="F356" s="191" t="s">
        <v>686</v>
      </c>
      <c r="G356" s="13"/>
      <c r="H356" s="192">
        <v>41.267000000000003</v>
      </c>
      <c r="I356" s="193"/>
      <c r="J356" s="13"/>
      <c r="K356" s="13"/>
      <c r="L356" s="188"/>
      <c r="M356" s="194"/>
      <c r="N356" s="195"/>
      <c r="O356" s="195"/>
      <c r="P356" s="195"/>
      <c r="Q356" s="195"/>
      <c r="R356" s="195"/>
      <c r="S356" s="195"/>
      <c r="T356" s="19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0" t="s">
        <v>145</v>
      </c>
      <c r="AU356" s="190" t="s">
        <v>84</v>
      </c>
      <c r="AV356" s="13" t="s">
        <v>84</v>
      </c>
      <c r="AW356" s="13" t="s">
        <v>3</v>
      </c>
      <c r="AX356" s="13" t="s">
        <v>82</v>
      </c>
      <c r="AY356" s="190" t="s">
        <v>132</v>
      </c>
    </row>
    <row r="357" s="2" customFormat="1" ht="24.15" customHeight="1">
      <c r="A357" s="37"/>
      <c r="B357" s="174"/>
      <c r="C357" s="175" t="s">
        <v>687</v>
      </c>
      <c r="D357" s="175" t="s">
        <v>135</v>
      </c>
      <c r="E357" s="176" t="s">
        <v>688</v>
      </c>
      <c r="F357" s="177" t="s">
        <v>689</v>
      </c>
      <c r="G357" s="178" t="s">
        <v>158</v>
      </c>
      <c r="H357" s="179">
        <v>37.515000000000001</v>
      </c>
      <c r="I357" s="180"/>
      <c r="J357" s="181">
        <f>ROUND(I357*H357,2)</f>
        <v>0</v>
      </c>
      <c r="K357" s="177" t="s">
        <v>139</v>
      </c>
      <c r="L357" s="38"/>
      <c r="M357" s="182" t="s">
        <v>1</v>
      </c>
      <c r="N357" s="183" t="s">
        <v>42</v>
      </c>
      <c r="O357" s="76"/>
      <c r="P357" s="184">
        <f>O357*H357</f>
        <v>0</v>
      </c>
      <c r="Q357" s="184">
        <v>0</v>
      </c>
      <c r="R357" s="184">
        <f>Q357*H357</f>
        <v>0</v>
      </c>
      <c r="S357" s="184">
        <v>0</v>
      </c>
      <c r="T357" s="18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6" t="s">
        <v>210</v>
      </c>
      <c r="AT357" s="186" t="s">
        <v>135</v>
      </c>
      <c r="AU357" s="186" t="s">
        <v>84</v>
      </c>
      <c r="AY357" s="18" t="s">
        <v>132</v>
      </c>
      <c r="BE357" s="187">
        <f>IF(N357="základní",J357,0)</f>
        <v>0</v>
      </c>
      <c r="BF357" s="187">
        <f>IF(N357="snížená",J357,0)</f>
        <v>0</v>
      </c>
      <c r="BG357" s="187">
        <f>IF(N357="zákl. přenesená",J357,0)</f>
        <v>0</v>
      </c>
      <c r="BH357" s="187">
        <f>IF(N357="sníž. přenesená",J357,0)</f>
        <v>0</v>
      </c>
      <c r="BI357" s="187">
        <f>IF(N357="nulová",J357,0)</f>
        <v>0</v>
      </c>
      <c r="BJ357" s="18" t="s">
        <v>82</v>
      </c>
      <c r="BK357" s="187">
        <f>ROUND(I357*H357,2)</f>
        <v>0</v>
      </c>
      <c r="BL357" s="18" t="s">
        <v>210</v>
      </c>
      <c r="BM357" s="186" t="s">
        <v>690</v>
      </c>
    </row>
    <row r="358" s="2" customFormat="1" ht="24.15" customHeight="1">
      <c r="A358" s="37"/>
      <c r="B358" s="174"/>
      <c r="C358" s="175" t="s">
        <v>691</v>
      </c>
      <c r="D358" s="175" t="s">
        <v>135</v>
      </c>
      <c r="E358" s="176" t="s">
        <v>692</v>
      </c>
      <c r="F358" s="177" t="s">
        <v>693</v>
      </c>
      <c r="G358" s="178" t="s">
        <v>158</v>
      </c>
      <c r="H358" s="179">
        <v>37.515000000000001</v>
      </c>
      <c r="I358" s="180"/>
      <c r="J358" s="181">
        <f>ROUND(I358*H358,2)</f>
        <v>0</v>
      </c>
      <c r="K358" s="177" t="s">
        <v>139</v>
      </c>
      <c r="L358" s="38"/>
      <c r="M358" s="182" t="s">
        <v>1</v>
      </c>
      <c r="N358" s="183" t="s">
        <v>42</v>
      </c>
      <c r="O358" s="76"/>
      <c r="P358" s="184">
        <f>O358*H358</f>
        <v>0</v>
      </c>
      <c r="Q358" s="184">
        <v>0</v>
      </c>
      <c r="R358" s="184">
        <f>Q358*H358</f>
        <v>0</v>
      </c>
      <c r="S358" s="184">
        <v>0</v>
      </c>
      <c r="T358" s="18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6" t="s">
        <v>210</v>
      </c>
      <c r="AT358" s="186" t="s">
        <v>135</v>
      </c>
      <c r="AU358" s="186" t="s">
        <v>84</v>
      </c>
      <c r="AY358" s="18" t="s">
        <v>132</v>
      </c>
      <c r="BE358" s="187">
        <f>IF(N358="základní",J358,0)</f>
        <v>0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8" t="s">
        <v>82</v>
      </c>
      <c r="BK358" s="187">
        <f>ROUND(I358*H358,2)</f>
        <v>0</v>
      </c>
      <c r="BL358" s="18" t="s">
        <v>210</v>
      </c>
      <c r="BM358" s="186" t="s">
        <v>694</v>
      </c>
    </row>
    <row r="359" s="2" customFormat="1" ht="24.15" customHeight="1">
      <c r="A359" s="37"/>
      <c r="B359" s="174"/>
      <c r="C359" s="175" t="s">
        <v>695</v>
      </c>
      <c r="D359" s="175" t="s">
        <v>135</v>
      </c>
      <c r="E359" s="176" t="s">
        <v>696</v>
      </c>
      <c r="F359" s="177" t="s">
        <v>697</v>
      </c>
      <c r="G359" s="178" t="s">
        <v>158</v>
      </c>
      <c r="H359" s="179">
        <v>37.515000000000001</v>
      </c>
      <c r="I359" s="180"/>
      <c r="J359" s="181">
        <f>ROUND(I359*H359,2)</f>
        <v>0</v>
      </c>
      <c r="K359" s="177" t="s">
        <v>139</v>
      </c>
      <c r="L359" s="38"/>
      <c r="M359" s="182" t="s">
        <v>1</v>
      </c>
      <c r="N359" s="183" t="s">
        <v>42</v>
      </c>
      <c r="O359" s="76"/>
      <c r="P359" s="184">
        <f>O359*H359</f>
        <v>0</v>
      </c>
      <c r="Q359" s="184">
        <v>0</v>
      </c>
      <c r="R359" s="184">
        <f>Q359*H359</f>
        <v>0</v>
      </c>
      <c r="S359" s="184">
        <v>0</v>
      </c>
      <c r="T359" s="18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6" t="s">
        <v>210</v>
      </c>
      <c r="AT359" s="186" t="s">
        <v>135</v>
      </c>
      <c r="AU359" s="186" t="s">
        <v>84</v>
      </c>
      <c r="AY359" s="18" t="s">
        <v>132</v>
      </c>
      <c r="BE359" s="187">
        <f>IF(N359="základní",J359,0)</f>
        <v>0</v>
      </c>
      <c r="BF359" s="187">
        <f>IF(N359="snížená",J359,0)</f>
        <v>0</v>
      </c>
      <c r="BG359" s="187">
        <f>IF(N359="zákl. přenesená",J359,0)</f>
        <v>0</v>
      </c>
      <c r="BH359" s="187">
        <f>IF(N359="sníž. přenesená",J359,0)</f>
        <v>0</v>
      </c>
      <c r="BI359" s="187">
        <f>IF(N359="nulová",J359,0)</f>
        <v>0</v>
      </c>
      <c r="BJ359" s="18" t="s">
        <v>82</v>
      </c>
      <c r="BK359" s="187">
        <f>ROUND(I359*H359,2)</f>
        <v>0</v>
      </c>
      <c r="BL359" s="18" t="s">
        <v>210</v>
      </c>
      <c r="BM359" s="186" t="s">
        <v>698</v>
      </c>
    </row>
    <row r="360" s="2" customFormat="1" ht="24.15" customHeight="1">
      <c r="A360" s="37"/>
      <c r="B360" s="174"/>
      <c r="C360" s="175" t="s">
        <v>699</v>
      </c>
      <c r="D360" s="175" t="s">
        <v>135</v>
      </c>
      <c r="E360" s="176" t="s">
        <v>700</v>
      </c>
      <c r="F360" s="177" t="s">
        <v>701</v>
      </c>
      <c r="G360" s="178" t="s">
        <v>149</v>
      </c>
      <c r="H360" s="179">
        <v>0.72299999999999998</v>
      </c>
      <c r="I360" s="180"/>
      <c r="J360" s="181">
        <f>ROUND(I360*H360,2)</f>
        <v>0</v>
      </c>
      <c r="K360" s="177" t="s">
        <v>139</v>
      </c>
      <c r="L360" s="38"/>
      <c r="M360" s="182" t="s">
        <v>1</v>
      </c>
      <c r="N360" s="183" t="s">
        <v>42</v>
      </c>
      <c r="O360" s="76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6" t="s">
        <v>210</v>
      </c>
      <c r="AT360" s="186" t="s">
        <v>135</v>
      </c>
      <c r="AU360" s="186" t="s">
        <v>84</v>
      </c>
      <c r="AY360" s="18" t="s">
        <v>132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8" t="s">
        <v>82</v>
      </c>
      <c r="BK360" s="187">
        <f>ROUND(I360*H360,2)</f>
        <v>0</v>
      </c>
      <c r="BL360" s="18" t="s">
        <v>210</v>
      </c>
      <c r="BM360" s="186" t="s">
        <v>702</v>
      </c>
    </row>
    <row r="361" s="12" customFormat="1" ht="22.8" customHeight="1">
      <c r="A361" s="12"/>
      <c r="B361" s="161"/>
      <c r="C361" s="12"/>
      <c r="D361" s="162" t="s">
        <v>76</v>
      </c>
      <c r="E361" s="172" t="s">
        <v>703</v>
      </c>
      <c r="F361" s="172" t="s">
        <v>704</v>
      </c>
      <c r="G361" s="12"/>
      <c r="H361" s="12"/>
      <c r="I361" s="164"/>
      <c r="J361" s="173">
        <f>BK361</f>
        <v>0</v>
      </c>
      <c r="K361" s="12"/>
      <c r="L361" s="161"/>
      <c r="M361" s="166"/>
      <c r="N361" s="167"/>
      <c r="O361" s="167"/>
      <c r="P361" s="168">
        <f>SUM(P362:P376)</f>
        <v>0</v>
      </c>
      <c r="Q361" s="167"/>
      <c r="R361" s="168">
        <f>SUM(R362:R376)</f>
        <v>0.013792000000000002</v>
      </c>
      <c r="S361" s="167"/>
      <c r="T361" s="169">
        <f>SUM(T362:T376)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62" t="s">
        <v>84</v>
      </c>
      <c r="AT361" s="170" t="s">
        <v>76</v>
      </c>
      <c r="AU361" s="170" t="s">
        <v>82</v>
      </c>
      <c r="AY361" s="162" t="s">
        <v>132</v>
      </c>
      <c r="BK361" s="171">
        <f>SUM(BK362:BK376)</f>
        <v>0</v>
      </c>
    </row>
    <row r="362" s="2" customFormat="1" ht="24.15" customHeight="1">
      <c r="A362" s="37"/>
      <c r="B362" s="174"/>
      <c r="C362" s="175" t="s">
        <v>705</v>
      </c>
      <c r="D362" s="175" t="s">
        <v>135</v>
      </c>
      <c r="E362" s="176" t="s">
        <v>706</v>
      </c>
      <c r="F362" s="177" t="s">
        <v>707</v>
      </c>
      <c r="G362" s="178" t="s">
        <v>158</v>
      </c>
      <c r="H362" s="179">
        <v>10.5</v>
      </c>
      <c r="I362" s="180"/>
      <c r="J362" s="181">
        <f>ROUND(I362*H362,2)</f>
        <v>0</v>
      </c>
      <c r="K362" s="177" t="s">
        <v>139</v>
      </c>
      <c r="L362" s="38"/>
      <c r="M362" s="182" t="s">
        <v>1</v>
      </c>
      <c r="N362" s="183" t="s">
        <v>42</v>
      </c>
      <c r="O362" s="76"/>
      <c r="P362" s="184">
        <f>O362*H362</f>
        <v>0</v>
      </c>
      <c r="Q362" s="184">
        <v>0</v>
      </c>
      <c r="R362" s="184">
        <f>Q362*H362</f>
        <v>0</v>
      </c>
      <c r="S362" s="184">
        <v>0</v>
      </c>
      <c r="T362" s="18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6" t="s">
        <v>210</v>
      </c>
      <c r="AT362" s="186" t="s">
        <v>135</v>
      </c>
      <c r="AU362" s="186" t="s">
        <v>84</v>
      </c>
      <c r="AY362" s="18" t="s">
        <v>132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8" t="s">
        <v>82</v>
      </c>
      <c r="BK362" s="187">
        <f>ROUND(I362*H362,2)</f>
        <v>0</v>
      </c>
      <c r="BL362" s="18" t="s">
        <v>210</v>
      </c>
      <c r="BM362" s="186" t="s">
        <v>708</v>
      </c>
    </row>
    <row r="363" s="13" customFormat="1">
      <c r="A363" s="13"/>
      <c r="B363" s="188"/>
      <c r="C363" s="13"/>
      <c r="D363" s="189" t="s">
        <v>145</v>
      </c>
      <c r="E363" s="190" t="s">
        <v>1</v>
      </c>
      <c r="F363" s="191" t="s">
        <v>709</v>
      </c>
      <c r="G363" s="13"/>
      <c r="H363" s="192">
        <v>10.5</v>
      </c>
      <c r="I363" s="193"/>
      <c r="J363" s="13"/>
      <c r="K363" s="13"/>
      <c r="L363" s="188"/>
      <c r="M363" s="194"/>
      <c r="N363" s="195"/>
      <c r="O363" s="195"/>
      <c r="P363" s="195"/>
      <c r="Q363" s="195"/>
      <c r="R363" s="195"/>
      <c r="S363" s="195"/>
      <c r="T363" s="19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0" t="s">
        <v>145</v>
      </c>
      <c r="AU363" s="190" t="s">
        <v>84</v>
      </c>
      <c r="AV363" s="13" t="s">
        <v>84</v>
      </c>
      <c r="AW363" s="13" t="s">
        <v>34</v>
      </c>
      <c r="AX363" s="13" t="s">
        <v>82</v>
      </c>
      <c r="AY363" s="190" t="s">
        <v>132</v>
      </c>
    </row>
    <row r="364" s="2" customFormat="1" ht="16.5" customHeight="1">
      <c r="A364" s="37"/>
      <c r="B364" s="174"/>
      <c r="C364" s="205" t="s">
        <v>710</v>
      </c>
      <c r="D364" s="205" t="s">
        <v>370</v>
      </c>
      <c r="E364" s="206" t="s">
        <v>711</v>
      </c>
      <c r="F364" s="207" t="s">
        <v>712</v>
      </c>
      <c r="G364" s="208" t="s">
        <v>158</v>
      </c>
      <c r="H364" s="209">
        <v>11.025</v>
      </c>
      <c r="I364" s="210"/>
      <c r="J364" s="211">
        <f>ROUND(I364*H364,2)</f>
        <v>0</v>
      </c>
      <c r="K364" s="207" t="s">
        <v>139</v>
      </c>
      <c r="L364" s="212"/>
      <c r="M364" s="213" t="s">
        <v>1</v>
      </c>
      <c r="N364" s="214" t="s">
        <v>42</v>
      </c>
      <c r="O364" s="76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6" t="s">
        <v>290</v>
      </c>
      <c r="AT364" s="186" t="s">
        <v>370</v>
      </c>
      <c r="AU364" s="186" t="s">
        <v>84</v>
      </c>
      <c r="AY364" s="18" t="s">
        <v>132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8" t="s">
        <v>82</v>
      </c>
      <c r="BK364" s="187">
        <f>ROUND(I364*H364,2)</f>
        <v>0</v>
      </c>
      <c r="BL364" s="18" t="s">
        <v>210</v>
      </c>
      <c r="BM364" s="186" t="s">
        <v>713</v>
      </c>
    </row>
    <row r="365" s="13" customFormat="1">
      <c r="A365" s="13"/>
      <c r="B365" s="188"/>
      <c r="C365" s="13"/>
      <c r="D365" s="189" t="s">
        <v>145</v>
      </c>
      <c r="E365" s="13"/>
      <c r="F365" s="191" t="s">
        <v>714</v>
      </c>
      <c r="G365" s="13"/>
      <c r="H365" s="192">
        <v>11.025</v>
      </c>
      <c r="I365" s="193"/>
      <c r="J365" s="13"/>
      <c r="K365" s="13"/>
      <c r="L365" s="188"/>
      <c r="M365" s="194"/>
      <c r="N365" s="195"/>
      <c r="O365" s="195"/>
      <c r="P365" s="195"/>
      <c r="Q365" s="195"/>
      <c r="R365" s="195"/>
      <c r="S365" s="195"/>
      <c r="T365" s="19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0" t="s">
        <v>145</v>
      </c>
      <c r="AU365" s="190" t="s">
        <v>84</v>
      </c>
      <c r="AV365" s="13" t="s">
        <v>84</v>
      </c>
      <c r="AW365" s="13" t="s">
        <v>3</v>
      </c>
      <c r="AX365" s="13" t="s">
        <v>82</v>
      </c>
      <c r="AY365" s="190" t="s">
        <v>132</v>
      </c>
    </row>
    <row r="366" s="2" customFormat="1" ht="24.15" customHeight="1">
      <c r="A366" s="37"/>
      <c r="B366" s="174"/>
      <c r="C366" s="175" t="s">
        <v>715</v>
      </c>
      <c r="D366" s="175" t="s">
        <v>135</v>
      </c>
      <c r="E366" s="176" t="s">
        <v>716</v>
      </c>
      <c r="F366" s="177" t="s">
        <v>717</v>
      </c>
      <c r="G366" s="178" t="s">
        <v>158</v>
      </c>
      <c r="H366" s="179">
        <v>26.100000000000001</v>
      </c>
      <c r="I366" s="180"/>
      <c r="J366" s="181">
        <f>ROUND(I366*H366,2)</f>
        <v>0</v>
      </c>
      <c r="K366" s="177" t="s">
        <v>139</v>
      </c>
      <c r="L366" s="38"/>
      <c r="M366" s="182" t="s">
        <v>1</v>
      </c>
      <c r="N366" s="183" t="s">
        <v>42</v>
      </c>
      <c r="O366" s="76"/>
      <c r="P366" s="184">
        <f>O366*H366</f>
        <v>0</v>
      </c>
      <c r="Q366" s="184">
        <v>8.0000000000000007E-05</v>
      </c>
      <c r="R366" s="184">
        <f>Q366*H366</f>
        <v>0.0020880000000000004</v>
      </c>
      <c r="S366" s="184">
        <v>0</v>
      </c>
      <c r="T366" s="18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6" t="s">
        <v>210</v>
      </c>
      <c r="AT366" s="186" t="s">
        <v>135</v>
      </c>
      <c r="AU366" s="186" t="s">
        <v>84</v>
      </c>
      <c r="AY366" s="18" t="s">
        <v>132</v>
      </c>
      <c r="BE366" s="187">
        <f>IF(N366="základní",J366,0)</f>
        <v>0</v>
      </c>
      <c r="BF366" s="187">
        <f>IF(N366="snížená",J366,0)</f>
        <v>0</v>
      </c>
      <c r="BG366" s="187">
        <f>IF(N366="zákl. přenesená",J366,0)</f>
        <v>0</v>
      </c>
      <c r="BH366" s="187">
        <f>IF(N366="sníž. přenesená",J366,0)</f>
        <v>0</v>
      </c>
      <c r="BI366" s="187">
        <f>IF(N366="nulová",J366,0)</f>
        <v>0</v>
      </c>
      <c r="BJ366" s="18" t="s">
        <v>82</v>
      </c>
      <c r="BK366" s="187">
        <f>ROUND(I366*H366,2)</f>
        <v>0</v>
      </c>
      <c r="BL366" s="18" t="s">
        <v>210</v>
      </c>
      <c r="BM366" s="186" t="s">
        <v>718</v>
      </c>
    </row>
    <row r="367" s="13" customFormat="1">
      <c r="A367" s="13"/>
      <c r="B367" s="188"/>
      <c r="C367" s="13"/>
      <c r="D367" s="189" t="s">
        <v>145</v>
      </c>
      <c r="E367" s="190" t="s">
        <v>1</v>
      </c>
      <c r="F367" s="191" t="s">
        <v>719</v>
      </c>
      <c r="G367" s="13"/>
      <c r="H367" s="192">
        <v>26.100000000000001</v>
      </c>
      <c r="I367" s="193"/>
      <c r="J367" s="13"/>
      <c r="K367" s="13"/>
      <c r="L367" s="188"/>
      <c r="M367" s="194"/>
      <c r="N367" s="195"/>
      <c r="O367" s="195"/>
      <c r="P367" s="195"/>
      <c r="Q367" s="195"/>
      <c r="R367" s="195"/>
      <c r="S367" s="195"/>
      <c r="T367" s="19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0" t="s">
        <v>145</v>
      </c>
      <c r="AU367" s="190" t="s">
        <v>84</v>
      </c>
      <c r="AV367" s="13" t="s">
        <v>84</v>
      </c>
      <c r="AW367" s="13" t="s">
        <v>34</v>
      </c>
      <c r="AX367" s="13" t="s">
        <v>82</v>
      </c>
      <c r="AY367" s="190" t="s">
        <v>132</v>
      </c>
    </row>
    <row r="368" s="2" customFormat="1" ht="24.15" customHeight="1">
      <c r="A368" s="37"/>
      <c r="B368" s="174"/>
      <c r="C368" s="175" t="s">
        <v>720</v>
      </c>
      <c r="D368" s="175" t="s">
        <v>135</v>
      </c>
      <c r="E368" s="176" t="s">
        <v>721</v>
      </c>
      <c r="F368" s="177" t="s">
        <v>722</v>
      </c>
      <c r="G368" s="178" t="s">
        <v>158</v>
      </c>
      <c r="H368" s="179">
        <v>26.100000000000001</v>
      </c>
      <c r="I368" s="180"/>
      <c r="J368" s="181">
        <f>ROUND(I368*H368,2)</f>
        <v>0</v>
      </c>
      <c r="K368" s="177" t="s">
        <v>139</v>
      </c>
      <c r="L368" s="38"/>
      <c r="M368" s="182" t="s">
        <v>1</v>
      </c>
      <c r="N368" s="183" t="s">
        <v>42</v>
      </c>
      <c r="O368" s="76"/>
      <c r="P368" s="184">
        <f>O368*H368</f>
        <v>0</v>
      </c>
      <c r="Q368" s="184">
        <v>0.00017000000000000001</v>
      </c>
      <c r="R368" s="184">
        <f>Q368*H368</f>
        <v>0.0044370000000000008</v>
      </c>
      <c r="S368" s="184">
        <v>0</v>
      </c>
      <c r="T368" s="18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6" t="s">
        <v>210</v>
      </c>
      <c r="AT368" s="186" t="s">
        <v>135</v>
      </c>
      <c r="AU368" s="186" t="s">
        <v>84</v>
      </c>
      <c r="AY368" s="18" t="s">
        <v>132</v>
      </c>
      <c r="BE368" s="187">
        <f>IF(N368="základní",J368,0)</f>
        <v>0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8" t="s">
        <v>82</v>
      </c>
      <c r="BK368" s="187">
        <f>ROUND(I368*H368,2)</f>
        <v>0</v>
      </c>
      <c r="BL368" s="18" t="s">
        <v>210</v>
      </c>
      <c r="BM368" s="186" t="s">
        <v>723</v>
      </c>
    </row>
    <row r="369" s="2" customFormat="1" ht="24.15" customHeight="1">
      <c r="A369" s="37"/>
      <c r="B369" s="174"/>
      <c r="C369" s="175" t="s">
        <v>724</v>
      </c>
      <c r="D369" s="175" t="s">
        <v>135</v>
      </c>
      <c r="E369" s="176" t="s">
        <v>725</v>
      </c>
      <c r="F369" s="177" t="s">
        <v>726</v>
      </c>
      <c r="G369" s="178" t="s">
        <v>158</v>
      </c>
      <c r="H369" s="179">
        <v>26.100000000000001</v>
      </c>
      <c r="I369" s="180"/>
      <c r="J369" s="181">
        <f>ROUND(I369*H369,2)</f>
        <v>0</v>
      </c>
      <c r="K369" s="177" t="s">
        <v>139</v>
      </c>
      <c r="L369" s="38"/>
      <c r="M369" s="182" t="s">
        <v>1</v>
      </c>
      <c r="N369" s="183" t="s">
        <v>42</v>
      </c>
      <c r="O369" s="76"/>
      <c r="P369" s="184">
        <f>O369*H369</f>
        <v>0</v>
      </c>
      <c r="Q369" s="184">
        <v>0.00012</v>
      </c>
      <c r="R369" s="184">
        <f>Q369*H369</f>
        <v>0.0031320000000000002</v>
      </c>
      <c r="S369" s="184">
        <v>0</v>
      </c>
      <c r="T369" s="18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6" t="s">
        <v>210</v>
      </c>
      <c r="AT369" s="186" t="s">
        <v>135</v>
      </c>
      <c r="AU369" s="186" t="s">
        <v>84</v>
      </c>
      <c r="AY369" s="18" t="s">
        <v>132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8" t="s">
        <v>82</v>
      </c>
      <c r="BK369" s="187">
        <f>ROUND(I369*H369,2)</f>
        <v>0</v>
      </c>
      <c r="BL369" s="18" t="s">
        <v>210</v>
      </c>
      <c r="BM369" s="186" t="s">
        <v>727</v>
      </c>
    </row>
    <row r="370" s="2" customFormat="1" ht="24.15" customHeight="1">
      <c r="A370" s="37"/>
      <c r="B370" s="174"/>
      <c r="C370" s="175" t="s">
        <v>728</v>
      </c>
      <c r="D370" s="175" t="s">
        <v>135</v>
      </c>
      <c r="E370" s="176" t="s">
        <v>729</v>
      </c>
      <c r="F370" s="177" t="s">
        <v>730</v>
      </c>
      <c r="G370" s="178" t="s">
        <v>158</v>
      </c>
      <c r="H370" s="179">
        <v>26.100000000000001</v>
      </c>
      <c r="I370" s="180"/>
      <c r="J370" s="181">
        <f>ROUND(I370*H370,2)</f>
        <v>0</v>
      </c>
      <c r="K370" s="177" t="s">
        <v>139</v>
      </c>
      <c r="L370" s="38"/>
      <c r="M370" s="182" t="s">
        <v>1</v>
      </c>
      <c r="N370" s="183" t="s">
        <v>42</v>
      </c>
      <c r="O370" s="76"/>
      <c r="P370" s="184">
        <f>O370*H370</f>
        <v>0</v>
      </c>
      <c r="Q370" s="184">
        <v>0.00012</v>
      </c>
      <c r="R370" s="184">
        <f>Q370*H370</f>
        <v>0.0031320000000000002</v>
      </c>
      <c r="S370" s="184">
        <v>0</v>
      </c>
      <c r="T370" s="18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6" t="s">
        <v>210</v>
      </c>
      <c r="AT370" s="186" t="s">
        <v>135</v>
      </c>
      <c r="AU370" s="186" t="s">
        <v>84</v>
      </c>
      <c r="AY370" s="18" t="s">
        <v>132</v>
      </c>
      <c r="BE370" s="187">
        <f>IF(N370="základní",J370,0)</f>
        <v>0</v>
      </c>
      <c r="BF370" s="187">
        <f>IF(N370="snížená",J370,0)</f>
        <v>0</v>
      </c>
      <c r="BG370" s="187">
        <f>IF(N370="zákl. přenesená",J370,0)</f>
        <v>0</v>
      </c>
      <c r="BH370" s="187">
        <f>IF(N370="sníž. přenesená",J370,0)</f>
        <v>0</v>
      </c>
      <c r="BI370" s="187">
        <f>IF(N370="nulová",J370,0)</f>
        <v>0</v>
      </c>
      <c r="BJ370" s="18" t="s">
        <v>82</v>
      </c>
      <c r="BK370" s="187">
        <f>ROUND(I370*H370,2)</f>
        <v>0</v>
      </c>
      <c r="BL370" s="18" t="s">
        <v>210</v>
      </c>
      <c r="BM370" s="186" t="s">
        <v>731</v>
      </c>
    </row>
    <row r="371" s="2" customFormat="1" ht="24.15" customHeight="1">
      <c r="A371" s="37"/>
      <c r="B371" s="174"/>
      <c r="C371" s="175" t="s">
        <v>732</v>
      </c>
      <c r="D371" s="175" t="s">
        <v>135</v>
      </c>
      <c r="E371" s="176" t="s">
        <v>733</v>
      </c>
      <c r="F371" s="177" t="s">
        <v>734</v>
      </c>
      <c r="G371" s="178" t="s">
        <v>158</v>
      </c>
      <c r="H371" s="179">
        <v>26.100000000000001</v>
      </c>
      <c r="I371" s="180"/>
      <c r="J371" s="181">
        <f>ROUND(I371*H371,2)</f>
        <v>0</v>
      </c>
      <c r="K371" s="177" t="s">
        <v>139</v>
      </c>
      <c r="L371" s="38"/>
      <c r="M371" s="182" t="s">
        <v>1</v>
      </c>
      <c r="N371" s="183" t="s">
        <v>42</v>
      </c>
      <c r="O371" s="76"/>
      <c r="P371" s="184">
        <f>O371*H371</f>
        <v>0</v>
      </c>
      <c r="Q371" s="184">
        <v>3.0000000000000001E-05</v>
      </c>
      <c r="R371" s="184">
        <f>Q371*H371</f>
        <v>0.00078300000000000006</v>
      </c>
      <c r="S371" s="184">
        <v>0</v>
      </c>
      <c r="T371" s="18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86" t="s">
        <v>210</v>
      </c>
      <c r="AT371" s="186" t="s">
        <v>135</v>
      </c>
      <c r="AU371" s="186" t="s">
        <v>84</v>
      </c>
      <c r="AY371" s="18" t="s">
        <v>132</v>
      </c>
      <c r="BE371" s="187">
        <f>IF(N371="základní",J371,0)</f>
        <v>0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8" t="s">
        <v>82</v>
      </c>
      <c r="BK371" s="187">
        <f>ROUND(I371*H371,2)</f>
        <v>0</v>
      </c>
      <c r="BL371" s="18" t="s">
        <v>210</v>
      </c>
      <c r="BM371" s="186" t="s">
        <v>735</v>
      </c>
    </row>
    <row r="372" s="2" customFormat="1" ht="24.15" customHeight="1">
      <c r="A372" s="37"/>
      <c r="B372" s="174"/>
      <c r="C372" s="175" t="s">
        <v>736</v>
      </c>
      <c r="D372" s="175" t="s">
        <v>135</v>
      </c>
      <c r="E372" s="176" t="s">
        <v>737</v>
      </c>
      <c r="F372" s="177" t="s">
        <v>738</v>
      </c>
      <c r="G372" s="178" t="s">
        <v>245</v>
      </c>
      <c r="H372" s="179">
        <v>2</v>
      </c>
      <c r="I372" s="180"/>
      <c r="J372" s="181">
        <f>ROUND(I372*H372,2)</f>
        <v>0</v>
      </c>
      <c r="K372" s="177" t="s">
        <v>139</v>
      </c>
      <c r="L372" s="38"/>
      <c r="M372" s="182" t="s">
        <v>1</v>
      </c>
      <c r="N372" s="183" t="s">
        <v>42</v>
      </c>
      <c r="O372" s="76"/>
      <c r="P372" s="184">
        <f>O372*H372</f>
        <v>0</v>
      </c>
      <c r="Q372" s="184">
        <v>2.0000000000000002E-05</v>
      </c>
      <c r="R372" s="184">
        <f>Q372*H372</f>
        <v>4.0000000000000003E-05</v>
      </c>
      <c r="S372" s="184">
        <v>0</v>
      </c>
      <c r="T372" s="18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6" t="s">
        <v>210</v>
      </c>
      <c r="AT372" s="186" t="s">
        <v>135</v>
      </c>
      <c r="AU372" s="186" t="s">
        <v>84</v>
      </c>
      <c r="AY372" s="18" t="s">
        <v>132</v>
      </c>
      <c r="BE372" s="187">
        <f>IF(N372="základní",J372,0)</f>
        <v>0</v>
      </c>
      <c r="BF372" s="187">
        <f>IF(N372="snížená",J372,0)</f>
        <v>0</v>
      </c>
      <c r="BG372" s="187">
        <f>IF(N372="zákl. přenesená",J372,0)</f>
        <v>0</v>
      </c>
      <c r="BH372" s="187">
        <f>IF(N372="sníž. přenesená",J372,0)</f>
        <v>0</v>
      </c>
      <c r="BI372" s="187">
        <f>IF(N372="nulová",J372,0)</f>
        <v>0</v>
      </c>
      <c r="BJ372" s="18" t="s">
        <v>82</v>
      </c>
      <c r="BK372" s="187">
        <f>ROUND(I372*H372,2)</f>
        <v>0</v>
      </c>
      <c r="BL372" s="18" t="s">
        <v>210</v>
      </c>
      <c r="BM372" s="186" t="s">
        <v>739</v>
      </c>
    </row>
    <row r="373" s="13" customFormat="1">
      <c r="A373" s="13"/>
      <c r="B373" s="188"/>
      <c r="C373" s="13"/>
      <c r="D373" s="189" t="s">
        <v>145</v>
      </c>
      <c r="E373" s="190" t="s">
        <v>1</v>
      </c>
      <c r="F373" s="191" t="s">
        <v>740</v>
      </c>
      <c r="G373" s="13"/>
      <c r="H373" s="192">
        <v>2</v>
      </c>
      <c r="I373" s="193"/>
      <c r="J373" s="13"/>
      <c r="K373" s="13"/>
      <c r="L373" s="188"/>
      <c r="M373" s="194"/>
      <c r="N373" s="195"/>
      <c r="O373" s="195"/>
      <c r="P373" s="195"/>
      <c r="Q373" s="195"/>
      <c r="R373" s="195"/>
      <c r="S373" s="195"/>
      <c r="T373" s="19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0" t="s">
        <v>145</v>
      </c>
      <c r="AU373" s="190" t="s">
        <v>84</v>
      </c>
      <c r="AV373" s="13" t="s">
        <v>84</v>
      </c>
      <c r="AW373" s="13" t="s">
        <v>34</v>
      </c>
      <c r="AX373" s="13" t="s">
        <v>82</v>
      </c>
      <c r="AY373" s="190" t="s">
        <v>132</v>
      </c>
    </row>
    <row r="374" s="2" customFormat="1" ht="21.75" customHeight="1">
      <c r="A374" s="37"/>
      <c r="B374" s="174"/>
      <c r="C374" s="175" t="s">
        <v>741</v>
      </c>
      <c r="D374" s="175" t="s">
        <v>135</v>
      </c>
      <c r="E374" s="176" t="s">
        <v>742</v>
      </c>
      <c r="F374" s="177" t="s">
        <v>743</v>
      </c>
      <c r="G374" s="178" t="s">
        <v>245</v>
      </c>
      <c r="H374" s="179">
        <v>2</v>
      </c>
      <c r="I374" s="180"/>
      <c r="J374" s="181">
        <f>ROUND(I374*H374,2)</f>
        <v>0</v>
      </c>
      <c r="K374" s="177" t="s">
        <v>139</v>
      </c>
      <c r="L374" s="38"/>
      <c r="M374" s="182" t="s">
        <v>1</v>
      </c>
      <c r="N374" s="183" t="s">
        <v>42</v>
      </c>
      <c r="O374" s="76"/>
      <c r="P374" s="184">
        <f>O374*H374</f>
        <v>0</v>
      </c>
      <c r="Q374" s="184">
        <v>0</v>
      </c>
      <c r="R374" s="184">
        <f>Q374*H374</f>
        <v>0</v>
      </c>
      <c r="S374" s="184">
        <v>0</v>
      </c>
      <c r="T374" s="18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6" t="s">
        <v>210</v>
      </c>
      <c r="AT374" s="186" t="s">
        <v>135</v>
      </c>
      <c r="AU374" s="186" t="s">
        <v>84</v>
      </c>
      <c r="AY374" s="18" t="s">
        <v>132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8" t="s">
        <v>82</v>
      </c>
      <c r="BK374" s="187">
        <f>ROUND(I374*H374,2)</f>
        <v>0</v>
      </c>
      <c r="BL374" s="18" t="s">
        <v>210</v>
      </c>
      <c r="BM374" s="186" t="s">
        <v>744</v>
      </c>
    </row>
    <row r="375" s="2" customFormat="1" ht="24.15" customHeight="1">
      <c r="A375" s="37"/>
      <c r="B375" s="174"/>
      <c r="C375" s="175" t="s">
        <v>745</v>
      </c>
      <c r="D375" s="175" t="s">
        <v>135</v>
      </c>
      <c r="E375" s="176" t="s">
        <v>746</v>
      </c>
      <c r="F375" s="177" t="s">
        <v>747</v>
      </c>
      <c r="G375" s="178" t="s">
        <v>245</v>
      </c>
      <c r="H375" s="179">
        <v>2</v>
      </c>
      <c r="I375" s="180"/>
      <c r="J375" s="181">
        <f>ROUND(I375*H375,2)</f>
        <v>0</v>
      </c>
      <c r="K375" s="177" t="s">
        <v>139</v>
      </c>
      <c r="L375" s="38"/>
      <c r="M375" s="182" t="s">
        <v>1</v>
      </c>
      <c r="N375" s="183" t="s">
        <v>42</v>
      </c>
      <c r="O375" s="76"/>
      <c r="P375" s="184">
        <f>O375*H375</f>
        <v>0</v>
      </c>
      <c r="Q375" s="184">
        <v>3.0000000000000001E-05</v>
      </c>
      <c r="R375" s="184">
        <f>Q375*H375</f>
        <v>6.0000000000000002E-05</v>
      </c>
      <c r="S375" s="184">
        <v>0</v>
      </c>
      <c r="T375" s="18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6" t="s">
        <v>210</v>
      </c>
      <c r="AT375" s="186" t="s">
        <v>135</v>
      </c>
      <c r="AU375" s="186" t="s">
        <v>84</v>
      </c>
      <c r="AY375" s="18" t="s">
        <v>132</v>
      </c>
      <c r="BE375" s="187">
        <f>IF(N375="základní",J375,0)</f>
        <v>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8" t="s">
        <v>82</v>
      </c>
      <c r="BK375" s="187">
        <f>ROUND(I375*H375,2)</f>
        <v>0</v>
      </c>
      <c r="BL375" s="18" t="s">
        <v>210</v>
      </c>
      <c r="BM375" s="186" t="s">
        <v>748</v>
      </c>
    </row>
    <row r="376" s="2" customFormat="1" ht="24.15" customHeight="1">
      <c r="A376" s="37"/>
      <c r="B376" s="174"/>
      <c r="C376" s="175" t="s">
        <v>749</v>
      </c>
      <c r="D376" s="175" t="s">
        <v>135</v>
      </c>
      <c r="E376" s="176" t="s">
        <v>750</v>
      </c>
      <c r="F376" s="177" t="s">
        <v>751</v>
      </c>
      <c r="G376" s="178" t="s">
        <v>245</v>
      </c>
      <c r="H376" s="179">
        <v>2</v>
      </c>
      <c r="I376" s="180"/>
      <c r="J376" s="181">
        <f>ROUND(I376*H376,2)</f>
        <v>0</v>
      </c>
      <c r="K376" s="177" t="s">
        <v>139</v>
      </c>
      <c r="L376" s="38"/>
      <c r="M376" s="182" t="s">
        <v>1</v>
      </c>
      <c r="N376" s="183" t="s">
        <v>42</v>
      </c>
      <c r="O376" s="76"/>
      <c r="P376" s="184">
        <f>O376*H376</f>
        <v>0</v>
      </c>
      <c r="Q376" s="184">
        <v>6.0000000000000002E-05</v>
      </c>
      <c r="R376" s="184">
        <f>Q376*H376</f>
        <v>0.00012</v>
      </c>
      <c r="S376" s="184">
        <v>0</v>
      </c>
      <c r="T376" s="18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86" t="s">
        <v>210</v>
      </c>
      <c r="AT376" s="186" t="s">
        <v>135</v>
      </c>
      <c r="AU376" s="186" t="s">
        <v>84</v>
      </c>
      <c r="AY376" s="18" t="s">
        <v>132</v>
      </c>
      <c r="BE376" s="187">
        <f>IF(N376="základní",J376,0)</f>
        <v>0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8" t="s">
        <v>82</v>
      </c>
      <c r="BK376" s="187">
        <f>ROUND(I376*H376,2)</f>
        <v>0</v>
      </c>
      <c r="BL376" s="18" t="s">
        <v>210</v>
      </c>
      <c r="BM376" s="186" t="s">
        <v>752</v>
      </c>
    </row>
    <row r="377" s="12" customFormat="1" ht="22.8" customHeight="1">
      <c r="A377" s="12"/>
      <c r="B377" s="161"/>
      <c r="C377" s="12"/>
      <c r="D377" s="162" t="s">
        <v>76</v>
      </c>
      <c r="E377" s="172" t="s">
        <v>753</v>
      </c>
      <c r="F377" s="172" t="s">
        <v>754</v>
      </c>
      <c r="G377" s="12"/>
      <c r="H377" s="12"/>
      <c r="I377" s="164"/>
      <c r="J377" s="173">
        <f>BK377</f>
        <v>0</v>
      </c>
      <c r="K377" s="12"/>
      <c r="L377" s="161"/>
      <c r="M377" s="166"/>
      <c r="N377" s="167"/>
      <c r="O377" s="167"/>
      <c r="P377" s="168">
        <f>SUM(P378:P425)</f>
        <v>0</v>
      </c>
      <c r="Q377" s="167"/>
      <c r="R377" s="168">
        <f>SUM(R378:R425)</f>
        <v>8.6108311099999995</v>
      </c>
      <c r="S377" s="167"/>
      <c r="T377" s="169">
        <f>SUM(T378:T425)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62" t="s">
        <v>84</v>
      </c>
      <c r="AT377" s="170" t="s">
        <v>76</v>
      </c>
      <c r="AU377" s="170" t="s">
        <v>82</v>
      </c>
      <c r="AY377" s="162" t="s">
        <v>132</v>
      </c>
      <c r="BK377" s="171">
        <f>SUM(BK378:BK425)</f>
        <v>0</v>
      </c>
    </row>
    <row r="378" s="2" customFormat="1" ht="16.5" customHeight="1">
      <c r="A378" s="37"/>
      <c r="B378" s="174"/>
      <c r="C378" s="175" t="s">
        <v>755</v>
      </c>
      <c r="D378" s="175" t="s">
        <v>135</v>
      </c>
      <c r="E378" s="176" t="s">
        <v>756</v>
      </c>
      <c r="F378" s="177" t="s">
        <v>757</v>
      </c>
      <c r="G378" s="178" t="s">
        <v>158</v>
      </c>
      <c r="H378" s="179">
        <v>1443.7249999999999</v>
      </c>
      <c r="I378" s="180"/>
      <c r="J378" s="181">
        <f>ROUND(I378*H378,2)</f>
        <v>0</v>
      </c>
      <c r="K378" s="177" t="s">
        <v>139</v>
      </c>
      <c r="L378" s="38"/>
      <c r="M378" s="182" t="s">
        <v>1</v>
      </c>
      <c r="N378" s="183" t="s">
        <v>42</v>
      </c>
      <c r="O378" s="76"/>
      <c r="P378" s="184">
        <f>O378*H378</f>
        <v>0</v>
      </c>
      <c r="Q378" s="184">
        <v>0</v>
      </c>
      <c r="R378" s="184">
        <f>Q378*H378</f>
        <v>0</v>
      </c>
      <c r="S378" s="184">
        <v>0</v>
      </c>
      <c r="T378" s="18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6" t="s">
        <v>210</v>
      </c>
      <c r="AT378" s="186" t="s">
        <v>135</v>
      </c>
      <c r="AU378" s="186" t="s">
        <v>84</v>
      </c>
      <c r="AY378" s="18" t="s">
        <v>132</v>
      </c>
      <c r="BE378" s="187">
        <f>IF(N378="základní",J378,0)</f>
        <v>0</v>
      </c>
      <c r="BF378" s="187">
        <f>IF(N378="snížená",J378,0)</f>
        <v>0</v>
      </c>
      <c r="BG378" s="187">
        <f>IF(N378="zákl. přenesená",J378,0)</f>
        <v>0</v>
      </c>
      <c r="BH378" s="187">
        <f>IF(N378="sníž. přenesená",J378,0)</f>
        <v>0</v>
      </c>
      <c r="BI378" s="187">
        <f>IF(N378="nulová",J378,0)</f>
        <v>0</v>
      </c>
      <c r="BJ378" s="18" t="s">
        <v>82</v>
      </c>
      <c r="BK378" s="187">
        <f>ROUND(I378*H378,2)</f>
        <v>0</v>
      </c>
      <c r="BL378" s="18" t="s">
        <v>210</v>
      </c>
      <c r="BM378" s="186" t="s">
        <v>758</v>
      </c>
    </row>
    <row r="379" s="13" customFormat="1">
      <c r="A379" s="13"/>
      <c r="B379" s="188"/>
      <c r="C379" s="13"/>
      <c r="D379" s="189" t="s">
        <v>145</v>
      </c>
      <c r="E379" s="190" t="s">
        <v>1</v>
      </c>
      <c r="F379" s="191" t="s">
        <v>759</v>
      </c>
      <c r="G379" s="13"/>
      <c r="H379" s="192">
        <v>193.30000000000001</v>
      </c>
      <c r="I379" s="193"/>
      <c r="J379" s="13"/>
      <c r="K379" s="13"/>
      <c r="L379" s="188"/>
      <c r="M379" s="194"/>
      <c r="N379" s="195"/>
      <c r="O379" s="195"/>
      <c r="P379" s="195"/>
      <c r="Q379" s="195"/>
      <c r="R379" s="195"/>
      <c r="S379" s="195"/>
      <c r="T379" s="19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0" t="s">
        <v>145</v>
      </c>
      <c r="AU379" s="190" t="s">
        <v>84</v>
      </c>
      <c r="AV379" s="13" t="s">
        <v>84</v>
      </c>
      <c r="AW379" s="13" t="s">
        <v>34</v>
      </c>
      <c r="AX379" s="13" t="s">
        <v>77</v>
      </c>
      <c r="AY379" s="190" t="s">
        <v>132</v>
      </c>
    </row>
    <row r="380" s="13" customFormat="1">
      <c r="A380" s="13"/>
      <c r="B380" s="188"/>
      <c r="C380" s="13"/>
      <c r="D380" s="189" t="s">
        <v>145</v>
      </c>
      <c r="E380" s="190" t="s">
        <v>1</v>
      </c>
      <c r="F380" s="191" t="s">
        <v>760</v>
      </c>
      <c r="G380" s="13"/>
      <c r="H380" s="192">
        <v>493.07600000000002</v>
      </c>
      <c r="I380" s="193"/>
      <c r="J380" s="13"/>
      <c r="K380" s="13"/>
      <c r="L380" s="188"/>
      <c r="M380" s="194"/>
      <c r="N380" s="195"/>
      <c r="O380" s="195"/>
      <c r="P380" s="195"/>
      <c r="Q380" s="195"/>
      <c r="R380" s="195"/>
      <c r="S380" s="195"/>
      <c r="T380" s="19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0" t="s">
        <v>145</v>
      </c>
      <c r="AU380" s="190" t="s">
        <v>84</v>
      </c>
      <c r="AV380" s="13" t="s">
        <v>84</v>
      </c>
      <c r="AW380" s="13" t="s">
        <v>34</v>
      </c>
      <c r="AX380" s="13" t="s">
        <v>77</v>
      </c>
      <c r="AY380" s="190" t="s">
        <v>132</v>
      </c>
    </row>
    <row r="381" s="13" customFormat="1">
      <c r="A381" s="13"/>
      <c r="B381" s="188"/>
      <c r="C381" s="13"/>
      <c r="D381" s="189" t="s">
        <v>145</v>
      </c>
      <c r="E381" s="190" t="s">
        <v>1</v>
      </c>
      <c r="F381" s="191" t="s">
        <v>761</v>
      </c>
      <c r="G381" s="13"/>
      <c r="H381" s="192">
        <v>76.567999999999998</v>
      </c>
      <c r="I381" s="193"/>
      <c r="J381" s="13"/>
      <c r="K381" s="13"/>
      <c r="L381" s="188"/>
      <c r="M381" s="194"/>
      <c r="N381" s="195"/>
      <c r="O381" s="195"/>
      <c r="P381" s="195"/>
      <c r="Q381" s="195"/>
      <c r="R381" s="195"/>
      <c r="S381" s="195"/>
      <c r="T381" s="19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0" t="s">
        <v>145</v>
      </c>
      <c r="AU381" s="190" t="s">
        <v>84</v>
      </c>
      <c r="AV381" s="13" t="s">
        <v>84</v>
      </c>
      <c r="AW381" s="13" t="s">
        <v>34</v>
      </c>
      <c r="AX381" s="13" t="s">
        <v>77</v>
      </c>
      <c r="AY381" s="190" t="s">
        <v>132</v>
      </c>
    </row>
    <row r="382" s="13" customFormat="1">
      <c r="A382" s="13"/>
      <c r="B382" s="188"/>
      <c r="C382" s="13"/>
      <c r="D382" s="189" t="s">
        <v>145</v>
      </c>
      <c r="E382" s="190" t="s">
        <v>1</v>
      </c>
      <c r="F382" s="191" t="s">
        <v>762</v>
      </c>
      <c r="G382" s="13"/>
      <c r="H382" s="192">
        <v>212.19999999999999</v>
      </c>
      <c r="I382" s="193"/>
      <c r="J382" s="13"/>
      <c r="K382" s="13"/>
      <c r="L382" s="188"/>
      <c r="M382" s="194"/>
      <c r="N382" s="195"/>
      <c r="O382" s="195"/>
      <c r="P382" s="195"/>
      <c r="Q382" s="195"/>
      <c r="R382" s="195"/>
      <c r="S382" s="195"/>
      <c r="T382" s="19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0" t="s">
        <v>145</v>
      </c>
      <c r="AU382" s="190" t="s">
        <v>84</v>
      </c>
      <c r="AV382" s="13" t="s">
        <v>84</v>
      </c>
      <c r="AW382" s="13" t="s">
        <v>34</v>
      </c>
      <c r="AX382" s="13" t="s">
        <v>77</v>
      </c>
      <c r="AY382" s="190" t="s">
        <v>132</v>
      </c>
    </row>
    <row r="383" s="13" customFormat="1">
      <c r="A383" s="13"/>
      <c r="B383" s="188"/>
      <c r="C383" s="13"/>
      <c r="D383" s="189" t="s">
        <v>145</v>
      </c>
      <c r="E383" s="190" t="s">
        <v>1</v>
      </c>
      <c r="F383" s="191" t="s">
        <v>763</v>
      </c>
      <c r="G383" s="13"/>
      <c r="H383" s="192">
        <v>528.62300000000005</v>
      </c>
      <c r="I383" s="193"/>
      <c r="J383" s="13"/>
      <c r="K383" s="13"/>
      <c r="L383" s="188"/>
      <c r="M383" s="194"/>
      <c r="N383" s="195"/>
      <c r="O383" s="195"/>
      <c r="P383" s="195"/>
      <c r="Q383" s="195"/>
      <c r="R383" s="195"/>
      <c r="S383" s="195"/>
      <c r="T383" s="19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0" t="s">
        <v>145</v>
      </c>
      <c r="AU383" s="190" t="s">
        <v>84</v>
      </c>
      <c r="AV383" s="13" t="s">
        <v>84</v>
      </c>
      <c r="AW383" s="13" t="s">
        <v>34</v>
      </c>
      <c r="AX383" s="13" t="s">
        <v>77</v>
      </c>
      <c r="AY383" s="190" t="s">
        <v>132</v>
      </c>
    </row>
    <row r="384" s="13" customFormat="1">
      <c r="A384" s="13"/>
      <c r="B384" s="188"/>
      <c r="C384" s="13"/>
      <c r="D384" s="189" t="s">
        <v>145</v>
      </c>
      <c r="E384" s="190" t="s">
        <v>1</v>
      </c>
      <c r="F384" s="191" t="s">
        <v>764</v>
      </c>
      <c r="G384" s="13"/>
      <c r="H384" s="192">
        <v>25.829999999999998</v>
      </c>
      <c r="I384" s="193"/>
      <c r="J384" s="13"/>
      <c r="K384" s="13"/>
      <c r="L384" s="188"/>
      <c r="M384" s="194"/>
      <c r="N384" s="195"/>
      <c r="O384" s="195"/>
      <c r="P384" s="195"/>
      <c r="Q384" s="195"/>
      <c r="R384" s="195"/>
      <c r="S384" s="195"/>
      <c r="T384" s="19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0" t="s">
        <v>145</v>
      </c>
      <c r="AU384" s="190" t="s">
        <v>84</v>
      </c>
      <c r="AV384" s="13" t="s">
        <v>84</v>
      </c>
      <c r="AW384" s="13" t="s">
        <v>34</v>
      </c>
      <c r="AX384" s="13" t="s">
        <v>77</v>
      </c>
      <c r="AY384" s="190" t="s">
        <v>132</v>
      </c>
    </row>
    <row r="385" s="13" customFormat="1">
      <c r="A385" s="13"/>
      <c r="B385" s="188"/>
      <c r="C385" s="13"/>
      <c r="D385" s="189" t="s">
        <v>145</v>
      </c>
      <c r="E385" s="190" t="s">
        <v>1</v>
      </c>
      <c r="F385" s="191" t="s">
        <v>765</v>
      </c>
      <c r="G385" s="13"/>
      <c r="H385" s="192">
        <v>60.609000000000002</v>
      </c>
      <c r="I385" s="193"/>
      <c r="J385" s="13"/>
      <c r="K385" s="13"/>
      <c r="L385" s="188"/>
      <c r="M385" s="194"/>
      <c r="N385" s="195"/>
      <c r="O385" s="195"/>
      <c r="P385" s="195"/>
      <c r="Q385" s="195"/>
      <c r="R385" s="195"/>
      <c r="S385" s="195"/>
      <c r="T385" s="19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0" t="s">
        <v>145</v>
      </c>
      <c r="AU385" s="190" t="s">
        <v>84</v>
      </c>
      <c r="AV385" s="13" t="s">
        <v>84</v>
      </c>
      <c r="AW385" s="13" t="s">
        <v>34</v>
      </c>
      <c r="AX385" s="13" t="s">
        <v>77</v>
      </c>
      <c r="AY385" s="190" t="s">
        <v>132</v>
      </c>
    </row>
    <row r="386" s="15" customFormat="1">
      <c r="A386" s="15"/>
      <c r="B386" s="215"/>
      <c r="C386" s="15"/>
      <c r="D386" s="189" t="s">
        <v>145</v>
      </c>
      <c r="E386" s="216" t="s">
        <v>1</v>
      </c>
      <c r="F386" s="217" t="s">
        <v>766</v>
      </c>
      <c r="G386" s="15"/>
      <c r="H386" s="218">
        <v>1590.2059999999999</v>
      </c>
      <c r="I386" s="219"/>
      <c r="J386" s="15"/>
      <c r="K386" s="15"/>
      <c r="L386" s="215"/>
      <c r="M386" s="220"/>
      <c r="N386" s="221"/>
      <c r="O386" s="221"/>
      <c r="P386" s="221"/>
      <c r="Q386" s="221"/>
      <c r="R386" s="221"/>
      <c r="S386" s="221"/>
      <c r="T386" s="222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16" t="s">
        <v>145</v>
      </c>
      <c r="AU386" s="216" t="s">
        <v>84</v>
      </c>
      <c r="AV386" s="15" t="s">
        <v>133</v>
      </c>
      <c r="AW386" s="15" t="s">
        <v>34</v>
      </c>
      <c r="AX386" s="15" t="s">
        <v>77</v>
      </c>
      <c r="AY386" s="216" t="s">
        <v>132</v>
      </c>
    </row>
    <row r="387" s="13" customFormat="1">
      <c r="A387" s="13"/>
      <c r="B387" s="188"/>
      <c r="C387" s="13"/>
      <c r="D387" s="189" t="s">
        <v>145</v>
      </c>
      <c r="E387" s="190" t="s">
        <v>1</v>
      </c>
      <c r="F387" s="191" t="s">
        <v>767</v>
      </c>
      <c r="G387" s="13"/>
      <c r="H387" s="192">
        <v>-72.091999999999999</v>
      </c>
      <c r="I387" s="193"/>
      <c r="J387" s="13"/>
      <c r="K387" s="13"/>
      <c r="L387" s="188"/>
      <c r="M387" s="194"/>
      <c r="N387" s="195"/>
      <c r="O387" s="195"/>
      <c r="P387" s="195"/>
      <c r="Q387" s="195"/>
      <c r="R387" s="195"/>
      <c r="S387" s="195"/>
      <c r="T387" s="19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0" t="s">
        <v>145</v>
      </c>
      <c r="AU387" s="190" t="s">
        <v>84</v>
      </c>
      <c r="AV387" s="13" t="s">
        <v>84</v>
      </c>
      <c r="AW387" s="13" t="s">
        <v>34</v>
      </c>
      <c r="AX387" s="13" t="s">
        <v>77</v>
      </c>
      <c r="AY387" s="190" t="s">
        <v>132</v>
      </c>
    </row>
    <row r="388" s="13" customFormat="1">
      <c r="A388" s="13"/>
      <c r="B388" s="188"/>
      <c r="C388" s="13"/>
      <c r="D388" s="189" t="s">
        <v>145</v>
      </c>
      <c r="E388" s="190" t="s">
        <v>1</v>
      </c>
      <c r="F388" s="191" t="s">
        <v>768</v>
      </c>
      <c r="G388" s="13"/>
      <c r="H388" s="192">
        <v>-74.388999999999996</v>
      </c>
      <c r="I388" s="193"/>
      <c r="J388" s="13"/>
      <c r="K388" s="13"/>
      <c r="L388" s="188"/>
      <c r="M388" s="194"/>
      <c r="N388" s="195"/>
      <c r="O388" s="195"/>
      <c r="P388" s="195"/>
      <c r="Q388" s="195"/>
      <c r="R388" s="195"/>
      <c r="S388" s="195"/>
      <c r="T388" s="19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0" t="s">
        <v>145</v>
      </c>
      <c r="AU388" s="190" t="s">
        <v>84</v>
      </c>
      <c r="AV388" s="13" t="s">
        <v>84</v>
      </c>
      <c r="AW388" s="13" t="s">
        <v>34</v>
      </c>
      <c r="AX388" s="13" t="s">
        <v>77</v>
      </c>
      <c r="AY388" s="190" t="s">
        <v>132</v>
      </c>
    </row>
    <row r="389" s="14" customFormat="1">
      <c r="A389" s="14"/>
      <c r="B389" s="197"/>
      <c r="C389" s="14"/>
      <c r="D389" s="189" t="s">
        <v>145</v>
      </c>
      <c r="E389" s="198" t="s">
        <v>1</v>
      </c>
      <c r="F389" s="199" t="s">
        <v>192</v>
      </c>
      <c r="G389" s="14"/>
      <c r="H389" s="200">
        <v>1443.7249999999999</v>
      </c>
      <c r="I389" s="201"/>
      <c r="J389" s="14"/>
      <c r="K389" s="14"/>
      <c r="L389" s="197"/>
      <c r="M389" s="202"/>
      <c r="N389" s="203"/>
      <c r="O389" s="203"/>
      <c r="P389" s="203"/>
      <c r="Q389" s="203"/>
      <c r="R389" s="203"/>
      <c r="S389" s="203"/>
      <c r="T389" s="20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8" t="s">
        <v>145</v>
      </c>
      <c r="AU389" s="198" t="s">
        <v>84</v>
      </c>
      <c r="AV389" s="14" t="s">
        <v>140</v>
      </c>
      <c r="AW389" s="14" t="s">
        <v>34</v>
      </c>
      <c r="AX389" s="14" t="s">
        <v>82</v>
      </c>
      <c r="AY389" s="198" t="s">
        <v>132</v>
      </c>
    </row>
    <row r="390" s="2" customFormat="1" ht="21.75" customHeight="1">
      <c r="A390" s="37"/>
      <c r="B390" s="174"/>
      <c r="C390" s="175" t="s">
        <v>769</v>
      </c>
      <c r="D390" s="175" t="s">
        <v>135</v>
      </c>
      <c r="E390" s="176" t="s">
        <v>770</v>
      </c>
      <c r="F390" s="177" t="s">
        <v>771</v>
      </c>
      <c r="G390" s="178" t="s">
        <v>158</v>
      </c>
      <c r="H390" s="179">
        <v>53.192999999999998</v>
      </c>
      <c r="I390" s="180"/>
      <c r="J390" s="181">
        <f>ROUND(I390*H390,2)</f>
        <v>0</v>
      </c>
      <c r="K390" s="177" t="s">
        <v>139</v>
      </c>
      <c r="L390" s="38"/>
      <c r="M390" s="182" t="s">
        <v>1</v>
      </c>
      <c r="N390" s="183" t="s">
        <v>42</v>
      </c>
      <c r="O390" s="76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86" t="s">
        <v>210</v>
      </c>
      <c r="AT390" s="186" t="s">
        <v>135</v>
      </c>
      <c r="AU390" s="186" t="s">
        <v>84</v>
      </c>
      <c r="AY390" s="18" t="s">
        <v>132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8" t="s">
        <v>82</v>
      </c>
      <c r="BK390" s="187">
        <f>ROUND(I390*H390,2)</f>
        <v>0</v>
      </c>
      <c r="BL390" s="18" t="s">
        <v>210</v>
      </c>
      <c r="BM390" s="186" t="s">
        <v>772</v>
      </c>
    </row>
    <row r="391" s="13" customFormat="1">
      <c r="A391" s="13"/>
      <c r="B391" s="188"/>
      <c r="C391" s="13"/>
      <c r="D391" s="189" t="s">
        <v>145</v>
      </c>
      <c r="E391" s="190" t="s">
        <v>1</v>
      </c>
      <c r="F391" s="191" t="s">
        <v>773</v>
      </c>
      <c r="G391" s="13"/>
      <c r="H391" s="192">
        <v>53.192999999999998</v>
      </c>
      <c r="I391" s="193"/>
      <c r="J391" s="13"/>
      <c r="K391" s="13"/>
      <c r="L391" s="188"/>
      <c r="M391" s="194"/>
      <c r="N391" s="195"/>
      <c r="O391" s="195"/>
      <c r="P391" s="195"/>
      <c r="Q391" s="195"/>
      <c r="R391" s="195"/>
      <c r="S391" s="195"/>
      <c r="T391" s="19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0" t="s">
        <v>145</v>
      </c>
      <c r="AU391" s="190" t="s">
        <v>84</v>
      </c>
      <c r="AV391" s="13" t="s">
        <v>84</v>
      </c>
      <c r="AW391" s="13" t="s">
        <v>34</v>
      </c>
      <c r="AX391" s="13" t="s">
        <v>82</v>
      </c>
      <c r="AY391" s="190" t="s">
        <v>132</v>
      </c>
    </row>
    <row r="392" s="2" customFormat="1" ht="24.15" customHeight="1">
      <c r="A392" s="37"/>
      <c r="B392" s="174"/>
      <c r="C392" s="175" t="s">
        <v>774</v>
      </c>
      <c r="D392" s="175" t="s">
        <v>135</v>
      </c>
      <c r="E392" s="176" t="s">
        <v>775</v>
      </c>
      <c r="F392" s="177" t="s">
        <v>776</v>
      </c>
      <c r="G392" s="178" t="s">
        <v>158</v>
      </c>
      <c r="H392" s="179">
        <v>1191.8599999999999</v>
      </c>
      <c r="I392" s="180"/>
      <c r="J392" s="181">
        <f>ROUND(I392*H392,2)</f>
        <v>0</v>
      </c>
      <c r="K392" s="177" t="s">
        <v>139</v>
      </c>
      <c r="L392" s="38"/>
      <c r="M392" s="182" t="s">
        <v>1</v>
      </c>
      <c r="N392" s="183" t="s">
        <v>42</v>
      </c>
      <c r="O392" s="76"/>
      <c r="P392" s="184">
        <f>O392*H392</f>
        <v>0</v>
      </c>
      <c r="Q392" s="184">
        <v>0.0044999999999999997</v>
      </c>
      <c r="R392" s="184">
        <f>Q392*H392</f>
        <v>5.3633699999999989</v>
      </c>
      <c r="S392" s="184">
        <v>0</v>
      </c>
      <c r="T392" s="18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86" t="s">
        <v>210</v>
      </c>
      <c r="AT392" s="186" t="s">
        <v>135</v>
      </c>
      <c r="AU392" s="186" t="s">
        <v>84</v>
      </c>
      <c r="AY392" s="18" t="s">
        <v>132</v>
      </c>
      <c r="BE392" s="187">
        <f>IF(N392="základní",J392,0)</f>
        <v>0</v>
      </c>
      <c r="BF392" s="187">
        <f>IF(N392="snížená",J392,0)</f>
        <v>0</v>
      </c>
      <c r="BG392" s="187">
        <f>IF(N392="zákl. přenesená",J392,0)</f>
        <v>0</v>
      </c>
      <c r="BH392" s="187">
        <f>IF(N392="sníž. přenesená",J392,0)</f>
        <v>0</v>
      </c>
      <c r="BI392" s="187">
        <f>IF(N392="nulová",J392,0)</f>
        <v>0</v>
      </c>
      <c r="BJ392" s="18" t="s">
        <v>82</v>
      </c>
      <c r="BK392" s="187">
        <f>ROUND(I392*H392,2)</f>
        <v>0</v>
      </c>
      <c r="BL392" s="18" t="s">
        <v>210</v>
      </c>
      <c r="BM392" s="186" t="s">
        <v>777</v>
      </c>
    </row>
    <row r="393" s="13" customFormat="1">
      <c r="A393" s="13"/>
      <c r="B393" s="188"/>
      <c r="C393" s="13"/>
      <c r="D393" s="189" t="s">
        <v>145</v>
      </c>
      <c r="E393" s="190" t="s">
        <v>1</v>
      </c>
      <c r="F393" s="191" t="s">
        <v>778</v>
      </c>
      <c r="G393" s="13"/>
      <c r="H393" s="192">
        <v>1191.8599999999999</v>
      </c>
      <c r="I393" s="193"/>
      <c r="J393" s="13"/>
      <c r="K393" s="13"/>
      <c r="L393" s="188"/>
      <c r="M393" s="194"/>
      <c r="N393" s="195"/>
      <c r="O393" s="195"/>
      <c r="P393" s="195"/>
      <c r="Q393" s="195"/>
      <c r="R393" s="195"/>
      <c r="S393" s="195"/>
      <c r="T393" s="19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0" t="s">
        <v>145</v>
      </c>
      <c r="AU393" s="190" t="s">
        <v>84</v>
      </c>
      <c r="AV393" s="13" t="s">
        <v>84</v>
      </c>
      <c r="AW393" s="13" t="s">
        <v>34</v>
      </c>
      <c r="AX393" s="13" t="s">
        <v>82</v>
      </c>
      <c r="AY393" s="190" t="s">
        <v>132</v>
      </c>
    </row>
    <row r="394" s="2" customFormat="1" ht="24.15" customHeight="1">
      <c r="A394" s="37"/>
      <c r="B394" s="174"/>
      <c r="C394" s="175" t="s">
        <v>779</v>
      </c>
      <c r="D394" s="175" t="s">
        <v>135</v>
      </c>
      <c r="E394" s="176" t="s">
        <v>780</v>
      </c>
      <c r="F394" s="177" t="s">
        <v>781</v>
      </c>
      <c r="G394" s="178" t="s">
        <v>158</v>
      </c>
      <c r="H394" s="179">
        <v>36.548000000000002</v>
      </c>
      <c r="I394" s="180"/>
      <c r="J394" s="181">
        <f>ROUND(I394*H394,2)</f>
        <v>0</v>
      </c>
      <c r="K394" s="177" t="s">
        <v>139</v>
      </c>
      <c r="L394" s="38"/>
      <c r="M394" s="182" t="s">
        <v>1</v>
      </c>
      <c r="N394" s="183" t="s">
        <v>42</v>
      </c>
      <c r="O394" s="76"/>
      <c r="P394" s="184">
        <f>O394*H394</f>
        <v>0</v>
      </c>
      <c r="Q394" s="184">
        <v>0.0044999999999999997</v>
      </c>
      <c r="R394" s="184">
        <f>Q394*H394</f>
        <v>0.164466</v>
      </c>
      <c r="S394" s="184">
        <v>0</v>
      </c>
      <c r="T394" s="18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86" t="s">
        <v>210</v>
      </c>
      <c r="AT394" s="186" t="s">
        <v>135</v>
      </c>
      <c r="AU394" s="186" t="s">
        <v>84</v>
      </c>
      <c r="AY394" s="18" t="s">
        <v>132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8" t="s">
        <v>82</v>
      </c>
      <c r="BK394" s="187">
        <f>ROUND(I394*H394,2)</f>
        <v>0</v>
      </c>
      <c r="BL394" s="18" t="s">
        <v>210</v>
      </c>
      <c r="BM394" s="186" t="s">
        <v>782</v>
      </c>
    </row>
    <row r="395" s="13" customFormat="1">
      <c r="A395" s="13"/>
      <c r="B395" s="188"/>
      <c r="C395" s="13"/>
      <c r="D395" s="189" t="s">
        <v>145</v>
      </c>
      <c r="E395" s="190" t="s">
        <v>1</v>
      </c>
      <c r="F395" s="191" t="s">
        <v>783</v>
      </c>
      <c r="G395" s="13"/>
      <c r="H395" s="192">
        <v>36.548000000000002</v>
      </c>
      <c r="I395" s="193"/>
      <c r="J395" s="13"/>
      <c r="K395" s="13"/>
      <c r="L395" s="188"/>
      <c r="M395" s="194"/>
      <c r="N395" s="195"/>
      <c r="O395" s="195"/>
      <c r="P395" s="195"/>
      <c r="Q395" s="195"/>
      <c r="R395" s="195"/>
      <c r="S395" s="195"/>
      <c r="T395" s="19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0" t="s">
        <v>145</v>
      </c>
      <c r="AU395" s="190" t="s">
        <v>84</v>
      </c>
      <c r="AV395" s="13" t="s">
        <v>84</v>
      </c>
      <c r="AW395" s="13" t="s">
        <v>34</v>
      </c>
      <c r="AX395" s="13" t="s">
        <v>82</v>
      </c>
      <c r="AY395" s="190" t="s">
        <v>132</v>
      </c>
    </row>
    <row r="396" s="2" customFormat="1" ht="16.5" customHeight="1">
      <c r="A396" s="37"/>
      <c r="B396" s="174"/>
      <c r="C396" s="175" t="s">
        <v>784</v>
      </c>
      <c r="D396" s="175" t="s">
        <v>135</v>
      </c>
      <c r="E396" s="176" t="s">
        <v>785</v>
      </c>
      <c r="F396" s="177" t="s">
        <v>786</v>
      </c>
      <c r="G396" s="178" t="s">
        <v>158</v>
      </c>
      <c r="H396" s="179">
        <v>428.30000000000001</v>
      </c>
      <c r="I396" s="180"/>
      <c r="J396" s="181">
        <f>ROUND(I396*H396,2)</f>
        <v>0</v>
      </c>
      <c r="K396" s="177" t="s">
        <v>139</v>
      </c>
      <c r="L396" s="38"/>
      <c r="M396" s="182" t="s">
        <v>1</v>
      </c>
      <c r="N396" s="183" t="s">
        <v>42</v>
      </c>
      <c r="O396" s="76"/>
      <c r="P396" s="184">
        <f>O396*H396</f>
        <v>0</v>
      </c>
      <c r="Q396" s="184">
        <v>0</v>
      </c>
      <c r="R396" s="184">
        <f>Q396*H396</f>
        <v>0</v>
      </c>
      <c r="S396" s="184">
        <v>0</v>
      </c>
      <c r="T396" s="18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86" t="s">
        <v>210</v>
      </c>
      <c r="AT396" s="186" t="s">
        <v>135</v>
      </c>
      <c r="AU396" s="186" t="s">
        <v>84</v>
      </c>
      <c r="AY396" s="18" t="s">
        <v>132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8" t="s">
        <v>82</v>
      </c>
      <c r="BK396" s="187">
        <f>ROUND(I396*H396,2)</f>
        <v>0</v>
      </c>
      <c r="BL396" s="18" t="s">
        <v>210</v>
      </c>
      <c r="BM396" s="186" t="s">
        <v>787</v>
      </c>
    </row>
    <row r="397" s="13" customFormat="1">
      <c r="A397" s="13"/>
      <c r="B397" s="188"/>
      <c r="C397" s="13"/>
      <c r="D397" s="189" t="s">
        <v>145</v>
      </c>
      <c r="E397" s="190" t="s">
        <v>1</v>
      </c>
      <c r="F397" s="191" t="s">
        <v>788</v>
      </c>
      <c r="G397" s="13"/>
      <c r="H397" s="192">
        <v>428.30000000000001</v>
      </c>
      <c r="I397" s="193"/>
      <c r="J397" s="13"/>
      <c r="K397" s="13"/>
      <c r="L397" s="188"/>
      <c r="M397" s="194"/>
      <c r="N397" s="195"/>
      <c r="O397" s="195"/>
      <c r="P397" s="195"/>
      <c r="Q397" s="195"/>
      <c r="R397" s="195"/>
      <c r="S397" s="195"/>
      <c r="T397" s="19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0" t="s">
        <v>145</v>
      </c>
      <c r="AU397" s="190" t="s">
        <v>84</v>
      </c>
      <c r="AV397" s="13" t="s">
        <v>84</v>
      </c>
      <c r="AW397" s="13" t="s">
        <v>34</v>
      </c>
      <c r="AX397" s="13" t="s">
        <v>82</v>
      </c>
      <c r="AY397" s="190" t="s">
        <v>132</v>
      </c>
    </row>
    <row r="398" s="2" customFormat="1" ht="16.5" customHeight="1">
      <c r="A398" s="37"/>
      <c r="B398" s="174"/>
      <c r="C398" s="205" t="s">
        <v>789</v>
      </c>
      <c r="D398" s="205" t="s">
        <v>370</v>
      </c>
      <c r="E398" s="206" t="s">
        <v>711</v>
      </c>
      <c r="F398" s="207" t="s">
        <v>712</v>
      </c>
      <c r="G398" s="208" t="s">
        <v>158</v>
      </c>
      <c r="H398" s="209">
        <v>449.71499999999998</v>
      </c>
      <c r="I398" s="210"/>
      <c r="J398" s="211">
        <f>ROUND(I398*H398,2)</f>
        <v>0</v>
      </c>
      <c r="K398" s="207" t="s">
        <v>139</v>
      </c>
      <c r="L398" s="212"/>
      <c r="M398" s="213" t="s">
        <v>1</v>
      </c>
      <c r="N398" s="214" t="s">
        <v>42</v>
      </c>
      <c r="O398" s="76"/>
      <c r="P398" s="184">
        <f>O398*H398</f>
        <v>0</v>
      </c>
      <c r="Q398" s="184">
        <v>0</v>
      </c>
      <c r="R398" s="184">
        <f>Q398*H398</f>
        <v>0</v>
      </c>
      <c r="S398" s="184">
        <v>0</v>
      </c>
      <c r="T398" s="18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86" t="s">
        <v>290</v>
      </c>
      <c r="AT398" s="186" t="s">
        <v>370</v>
      </c>
      <c r="AU398" s="186" t="s">
        <v>84</v>
      </c>
      <c r="AY398" s="18" t="s">
        <v>132</v>
      </c>
      <c r="BE398" s="187">
        <f>IF(N398="základní",J398,0)</f>
        <v>0</v>
      </c>
      <c r="BF398" s="187">
        <f>IF(N398="snížená",J398,0)</f>
        <v>0</v>
      </c>
      <c r="BG398" s="187">
        <f>IF(N398="zákl. přenesená",J398,0)</f>
        <v>0</v>
      </c>
      <c r="BH398" s="187">
        <f>IF(N398="sníž. přenesená",J398,0)</f>
        <v>0</v>
      </c>
      <c r="BI398" s="187">
        <f>IF(N398="nulová",J398,0)</f>
        <v>0</v>
      </c>
      <c r="BJ398" s="18" t="s">
        <v>82</v>
      </c>
      <c r="BK398" s="187">
        <f>ROUND(I398*H398,2)</f>
        <v>0</v>
      </c>
      <c r="BL398" s="18" t="s">
        <v>210</v>
      </c>
      <c r="BM398" s="186" t="s">
        <v>790</v>
      </c>
    </row>
    <row r="399" s="13" customFormat="1">
      <c r="A399" s="13"/>
      <c r="B399" s="188"/>
      <c r="C399" s="13"/>
      <c r="D399" s="189" t="s">
        <v>145</v>
      </c>
      <c r="E399" s="13"/>
      <c r="F399" s="191" t="s">
        <v>791</v>
      </c>
      <c r="G399" s="13"/>
      <c r="H399" s="192">
        <v>449.71499999999998</v>
      </c>
      <c r="I399" s="193"/>
      <c r="J399" s="13"/>
      <c r="K399" s="13"/>
      <c r="L399" s="188"/>
      <c r="M399" s="194"/>
      <c r="N399" s="195"/>
      <c r="O399" s="195"/>
      <c r="P399" s="195"/>
      <c r="Q399" s="195"/>
      <c r="R399" s="195"/>
      <c r="S399" s="195"/>
      <c r="T399" s="19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0" t="s">
        <v>145</v>
      </c>
      <c r="AU399" s="190" t="s">
        <v>84</v>
      </c>
      <c r="AV399" s="13" t="s">
        <v>84</v>
      </c>
      <c r="AW399" s="13" t="s">
        <v>3</v>
      </c>
      <c r="AX399" s="13" t="s">
        <v>82</v>
      </c>
      <c r="AY399" s="190" t="s">
        <v>132</v>
      </c>
    </row>
    <row r="400" s="2" customFormat="1" ht="21.75" customHeight="1">
      <c r="A400" s="37"/>
      <c r="B400" s="174"/>
      <c r="C400" s="175" t="s">
        <v>792</v>
      </c>
      <c r="D400" s="175" t="s">
        <v>135</v>
      </c>
      <c r="E400" s="176" t="s">
        <v>793</v>
      </c>
      <c r="F400" s="177" t="s">
        <v>794</v>
      </c>
      <c r="G400" s="178" t="s">
        <v>158</v>
      </c>
      <c r="H400" s="179">
        <v>211.49100000000001</v>
      </c>
      <c r="I400" s="180"/>
      <c r="J400" s="181">
        <f>ROUND(I400*H400,2)</f>
        <v>0</v>
      </c>
      <c r="K400" s="177" t="s">
        <v>139</v>
      </c>
      <c r="L400" s="38"/>
      <c r="M400" s="182" t="s">
        <v>1</v>
      </c>
      <c r="N400" s="183" t="s">
        <v>42</v>
      </c>
      <c r="O400" s="76"/>
      <c r="P400" s="184">
        <f>O400*H400</f>
        <v>0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6" t="s">
        <v>210</v>
      </c>
      <c r="AT400" s="186" t="s">
        <v>135</v>
      </c>
      <c r="AU400" s="186" t="s">
        <v>84</v>
      </c>
      <c r="AY400" s="18" t="s">
        <v>132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8" t="s">
        <v>82</v>
      </c>
      <c r="BK400" s="187">
        <f>ROUND(I400*H400,2)</f>
        <v>0</v>
      </c>
      <c r="BL400" s="18" t="s">
        <v>210</v>
      </c>
      <c r="BM400" s="186" t="s">
        <v>795</v>
      </c>
    </row>
    <row r="401" s="13" customFormat="1">
      <c r="A401" s="13"/>
      <c r="B401" s="188"/>
      <c r="C401" s="13"/>
      <c r="D401" s="189" t="s">
        <v>145</v>
      </c>
      <c r="E401" s="190" t="s">
        <v>1</v>
      </c>
      <c r="F401" s="191" t="s">
        <v>796</v>
      </c>
      <c r="G401" s="13"/>
      <c r="H401" s="192">
        <v>211.49100000000001</v>
      </c>
      <c r="I401" s="193"/>
      <c r="J401" s="13"/>
      <c r="K401" s="13"/>
      <c r="L401" s="188"/>
      <c r="M401" s="194"/>
      <c r="N401" s="195"/>
      <c r="O401" s="195"/>
      <c r="P401" s="195"/>
      <c r="Q401" s="195"/>
      <c r="R401" s="195"/>
      <c r="S401" s="195"/>
      <c r="T401" s="19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0" t="s">
        <v>145</v>
      </c>
      <c r="AU401" s="190" t="s">
        <v>84</v>
      </c>
      <c r="AV401" s="13" t="s">
        <v>84</v>
      </c>
      <c r="AW401" s="13" t="s">
        <v>34</v>
      </c>
      <c r="AX401" s="13" t="s">
        <v>82</v>
      </c>
      <c r="AY401" s="190" t="s">
        <v>132</v>
      </c>
    </row>
    <row r="402" s="2" customFormat="1" ht="16.5" customHeight="1">
      <c r="A402" s="37"/>
      <c r="B402" s="174"/>
      <c r="C402" s="205" t="s">
        <v>797</v>
      </c>
      <c r="D402" s="205" t="s">
        <v>370</v>
      </c>
      <c r="E402" s="206" t="s">
        <v>711</v>
      </c>
      <c r="F402" s="207" t="s">
        <v>712</v>
      </c>
      <c r="G402" s="208" t="s">
        <v>158</v>
      </c>
      <c r="H402" s="209">
        <v>222.066</v>
      </c>
      <c r="I402" s="210"/>
      <c r="J402" s="211">
        <f>ROUND(I402*H402,2)</f>
        <v>0</v>
      </c>
      <c r="K402" s="207" t="s">
        <v>139</v>
      </c>
      <c r="L402" s="212"/>
      <c r="M402" s="213" t="s">
        <v>1</v>
      </c>
      <c r="N402" s="214" t="s">
        <v>42</v>
      </c>
      <c r="O402" s="76"/>
      <c r="P402" s="184">
        <f>O402*H402</f>
        <v>0</v>
      </c>
      <c r="Q402" s="184">
        <v>0</v>
      </c>
      <c r="R402" s="184">
        <f>Q402*H402</f>
        <v>0</v>
      </c>
      <c r="S402" s="184">
        <v>0</v>
      </c>
      <c r="T402" s="185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6" t="s">
        <v>290</v>
      </c>
      <c r="AT402" s="186" t="s">
        <v>370</v>
      </c>
      <c r="AU402" s="186" t="s">
        <v>84</v>
      </c>
      <c r="AY402" s="18" t="s">
        <v>132</v>
      </c>
      <c r="BE402" s="187">
        <f>IF(N402="základní",J402,0)</f>
        <v>0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8" t="s">
        <v>82</v>
      </c>
      <c r="BK402" s="187">
        <f>ROUND(I402*H402,2)</f>
        <v>0</v>
      </c>
      <c r="BL402" s="18" t="s">
        <v>210</v>
      </c>
      <c r="BM402" s="186" t="s">
        <v>798</v>
      </c>
    </row>
    <row r="403" s="13" customFormat="1">
      <c r="A403" s="13"/>
      <c r="B403" s="188"/>
      <c r="C403" s="13"/>
      <c r="D403" s="189" t="s">
        <v>145</v>
      </c>
      <c r="E403" s="13"/>
      <c r="F403" s="191" t="s">
        <v>799</v>
      </c>
      <c r="G403" s="13"/>
      <c r="H403" s="192">
        <v>222.066</v>
      </c>
      <c r="I403" s="193"/>
      <c r="J403" s="13"/>
      <c r="K403" s="13"/>
      <c r="L403" s="188"/>
      <c r="M403" s="194"/>
      <c r="N403" s="195"/>
      <c r="O403" s="195"/>
      <c r="P403" s="195"/>
      <c r="Q403" s="195"/>
      <c r="R403" s="195"/>
      <c r="S403" s="195"/>
      <c r="T403" s="19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0" t="s">
        <v>145</v>
      </c>
      <c r="AU403" s="190" t="s">
        <v>84</v>
      </c>
      <c r="AV403" s="13" t="s">
        <v>84</v>
      </c>
      <c r="AW403" s="13" t="s">
        <v>3</v>
      </c>
      <c r="AX403" s="13" t="s">
        <v>82</v>
      </c>
      <c r="AY403" s="190" t="s">
        <v>132</v>
      </c>
    </row>
    <row r="404" s="2" customFormat="1" ht="24.15" customHeight="1">
      <c r="A404" s="37"/>
      <c r="B404" s="174"/>
      <c r="C404" s="175" t="s">
        <v>800</v>
      </c>
      <c r="D404" s="175" t="s">
        <v>135</v>
      </c>
      <c r="E404" s="176" t="s">
        <v>801</v>
      </c>
      <c r="F404" s="177" t="s">
        <v>802</v>
      </c>
      <c r="G404" s="178" t="s">
        <v>158</v>
      </c>
      <c r="H404" s="179">
        <v>11.9</v>
      </c>
      <c r="I404" s="180"/>
      <c r="J404" s="181">
        <f>ROUND(I404*H404,2)</f>
        <v>0</v>
      </c>
      <c r="K404" s="177" t="s">
        <v>139</v>
      </c>
      <c r="L404" s="38"/>
      <c r="M404" s="182" t="s">
        <v>1</v>
      </c>
      <c r="N404" s="183" t="s">
        <v>42</v>
      </c>
      <c r="O404" s="76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6" t="s">
        <v>210</v>
      </c>
      <c r="AT404" s="186" t="s">
        <v>135</v>
      </c>
      <c r="AU404" s="186" t="s">
        <v>84</v>
      </c>
      <c r="AY404" s="18" t="s">
        <v>132</v>
      </c>
      <c r="BE404" s="187">
        <f>IF(N404="základní",J404,0)</f>
        <v>0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8" t="s">
        <v>82</v>
      </c>
      <c r="BK404" s="187">
        <f>ROUND(I404*H404,2)</f>
        <v>0</v>
      </c>
      <c r="BL404" s="18" t="s">
        <v>210</v>
      </c>
      <c r="BM404" s="186" t="s">
        <v>803</v>
      </c>
    </row>
    <row r="405" s="13" customFormat="1">
      <c r="A405" s="13"/>
      <c r="B405" s="188"/>
      <c r="C405" s="13"/>
      <c r="D405" s="189" t="s">
        <v>145</v>
      </c>
      <c r="E405" s="190" t="s">
        <v>1</v>
      </c>
      <c r="F405" s="191" t="s">
        <v>804</v>
      </c>
      <c r="G405" s="13"/>
      <c r="H405" s="192">
        <v>11.9</v>
      </c>
      <c r="I405" s="193"/>
      <c r="J405" s="13"/>
      <c r="K405" s="13"/>
      <c r="L405" s="188"/>
      <c r="M405" s="194"/>
      <c r="N405" s="195"/>
      <c r="O405" s="195"/>
      <c r="P405" s="195"/>
      <c r="Q405" s="195"/>
      <c r="R405" s="195"/>
      <c r="S405" s="195"/>
      <c r="T405" s="19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0" t="s">
        <v>145</v>
      </c>
      <c r="AU405" s="190" t="s">
        <v>84</v>
      </c>
      <c r="AV405" s="13" t="s">
        <v>84</v>
      </c>
      <c r="AW405" s="13" t="s">
        <v>34</v>
      </c>
      <c r="AX405" s="13" t="s">
        <v>82</v>
      </c>
      <c r="AY405" s="190" t="s">
        <v>132</v>
      </c>
    </row>
    <row r="406" s="2" customFormat="1" ht="16.5" customHeight="1">
      <c r="A406" s="37"/>
      <c r="B406" s="174"/>
      <c r="C406" s="205" t="s">
        <v>805</v>
      </c>
      <c r="D406" s="205" t="s">
        <v>370</v>
      </c>
      <c r="E406" s="206" t="s">
        <v>711</v>
      </c>
      <c r="F406" s="207" t="s">
        <v>712</v>
      </c>
      <c r="G406" s="208" t="s">
        <v>158</v>
      </c>
      <c r="H406" s="209">
        <v>12.494999999999999</v>
      </c>
      <c r="I406" s="210"/>
      <c r="J406" s="211">
        <f>ROUND(I406*H406,2)</f>
        <v>0</v>
      </c>
      <c r="K406" s="207" t="s">
        <v>139</v>
      </c>
      <c r="L406" s="212"/>
      <c r="M406" s="213" t="s">
        <v>1</v>
      </c>
      <c r="N406" s="214" t="s">
        <v>42</v>
      </c>
      <c r="O406" s="76"/>
      <c r="P406" s="184">
        <f>O406*H406</f>
        <v>0</v>
      </c>
      <c r="Q406" s="184">
        <v>0</v>
      </c>
      <c r="R406" s="184">
        <f>Q406*H406</f>
        <v>0</v>
      </c>
      <c r="S406" s="184">
        <v>0</v>
      </c>
      <c r="T406" s="18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86" t="s">
        <v>290</v>
      </c>
      <c r="AT406" s="186" t="s">
        <v>370</v>
      </c>
      <c r="AU406" s="186" t="s">
        <v>84</v>
      </c>
      <c r="AY406" s="18" t="s">
        <v>132</v>
      </c>
      <c r="BE406" s="187">
        <f>IF(N406="základní",J406,0)</f>
        <v>0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8" t="s">
        <v>82</v>
      </c>
      <c r="BK406" s="187">
        <f>ROUND(I406*H406,2)</f>
        <v>0</v>
      </c>
      <c r="BL406" s="18" t="s">
        <v>210</v>
      </c>
      <c r="BM406" s="186" t="s">
        <v>806</v>
      </c>
    </row>
    <row r="407" s="13" customFormat="1">
      <c r="A407" s="13"/>
      <c r="B407" s="188"/>
      <c r="C407" s="13"/>
      <c r="D407" s="189" t="s">
        <v>145</v>
      </c>
      <c r="E407" s="13"/>
      <c r="F407" s="191" t="s">
        <v>807</v>
      </c>
      <c r="G407" s="13"/>
      <c r="H407" s="192">
        <v>12.494999999999999</v>
      </c>
      <c r="I407" s="193"/>
      <c r="J407" s="13"/>
      <c r="K407" s="13"/>
      <c r="L407" s="188"/>
      <c r="M407" s="194"/>
      <c r="N407" s="195"/>
      <c r="O407" s="195"/>
      <c r="P407" s="195"/>
      <c r="Q407" s="195"/>
      <c r="R407" s="195"/>
      <c r="S407" s="195"/>
      <c r="T407" s="19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0" t="s">
        <v>145</v>
      </c>
      <c r="AU407" s="190" t="s">
        <v>84</v>
      </c>
      <c r="AV407" s="13" t="s">
        <v>84</v>
      </c>
      <c r="AW407" s="13" t="s">
        <v>3</v>
      </c>
      <c r="AX407" s="13" t="s">
        <v>82</v>
      </c>
      <c r="AY407" s="190" t="s">
        <v>132</v>
      </c>
    </row>
    <row r="408" s="2" customFormat="1" ht="24.15" customHeight="1">
      <c r="A408" s="37"/>
      <c r="B408" s="174"/>
      <c r="C408" s="175" t="s">
        <v>808</v>
      </c>
      <c r="D408" s="175" t="s">
        <v>135</v>
      </c>
      <c r="E408" s="176" t="s">
        <v>809</v>
      </c>
      <c r="F408" s="177" t="s">
        <v>810</v>
      </c>
      <c r="G408" s="178" t="s">
        <v>158</v>
      </c>
      <c r="H408" s="179">
        <v>1185.463</v>
      </c>
      <c r="I408" s="180"/>
      <c r="J408" s="181">
        <f>ROUND(I408*H408,2)</f>
        <v>0</v>
      </c>
      <c r="K408" s="177" t="s">
        <v>1</v>
      </c>
      <c r="L408" s="38"/>
      <c r="M408" s="182" t="s">
        <v>1</v>
      </c>
      <c r="N408" s="183" t="s">
        <v>42</v>
      </c>
      <c r="O408" s="76"/>
      <c r="P408" s="184">
        <f>O408*H408</f>
        <v>0</v>
      </c>
      <c r="Q408" s="184">
        <v>0.00020000000000000001</v>
      </c>
      <c r="R408" s="184">
        <f>Q408*H408</f>
        <v>0.23709260000000001</v>
      </c>
      <c r="S408" s="184">
        <v>0</v>
      </c>
      <c r="T408" s="185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86" t="s">
        <v>210</v>
      </c>
      <c r="AT408" s="186" t="s">
        <v>135</v>
      </c>
      <c r="AU408" s="186" t="s">
        <v>84</v>
      </c>
      <c r="AY408" s="18" t="s">
        <v>132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8" t="s">
        <v>82</v>
      </c>
      <c r="BK408" s="187">
        <f>ROUND(I408*H408,2)</f>
        <v>0</v>
      </c>
      <c r="BL408" s="18" t="s">
        <v>210</v>
      </c>
      <c r="BM408" s="186" t="s">
        <v>811</v>
      </c>
    </row>
    <row r="409" s="13" customFormat="1">
      <c r="A409" s="13"/>
      <c r="B409" s="188"/>
      <c r="C409" s="13"/>
      <c r="D409" s="189" t="s">
        <v>145</v>
      </c>
      <c r="E409" s="190" t="s">
        <v>1</v>
      </c>
      <c r="F409" s="191" t="s">
        <v>812</v>
      </c>
      <c r="G409" s="13"/>
      <c r="H409" s="192">
        <v>1185.463</v>
      </c>
      <c r="I409" s="193"/>
      <c r="J409" s="13"/>
      <c r="K409" s="13"/>
      <c r="L409" s="188"/>
      <c r="M409" s="194"/>
      <c r="N409" s="195"/>
      <c r="O409" s="195"/>
      <c r="P409" s="195"/>
      <c r="Q409" s="195"/>
      <c r="R409" s="195"/>
      <c r="S409" s="195"/>
      <c r="T409" s="19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0" t="s">
        <v>145</v>
      </c>
      <c r="AU409" s="190" t="s">
        <v>84</v>
      </c>
      <c r="AV409" s="13" t="s">
        <v>84</v>
      </c>
      <c r="AW409" s="13" t="s">
        <v>34</v>
      </c>
      <c r="AX409" s="13" t="s">
        <v>82</v>
      </c>
      <c r="AY409" s="190" t="s">
        <v>132</v>
      </c>
    </row>
    <row r="410" s="2" customFormat="1" ht="33" customHeight="1">
      <c r="A410" s="37"/>
      <c r="B410" s="174"/>
      <c r="C410" s="175" t="s">
        <v>813</v>
      </c>
      <c r="D410" s="175" t="s">
        <v>135</v>
      </c>
      <c r="E410" s="176" t="s">
        <v>814</v>
      </c>
      <c r="F410" s="177" t="s">
        <v>815</v>
      </c>
      <c r="G410" s="178" t="s">
        <v>158</v>
      </c>
      <c r="H410" s="179">
        <v>885.39700000000005</v>
      </c>
      <c r="I410" s="180"/>
      <c r="J410" s="181">
        <f>ROUND(I410*H410,2)</f>
        <v>0</v>
      </c>
      <c r="K410" s="177" t="s">
        <v>139</v>
      </c>
      <c r="L410" s="38"/>
      <c r="M410" s="182" t="s">
        <v>1</v>
      </c>
      <c r="N410" s="183" t="s">
        <v>42</v>
      </c>
      <c r="O410" s="76"/>
      <c r="P410" s="184">
        <f>O410*H410</f>
        <v>0</v>
      </c>
      <c r="Q410" s="184">
        <v>0.00020000000000000001</v>
      </c>
      <c r="R410" s="184">
        <f>Q410*H410</f>
        <v>0.17707940000000003</v>
      </c>
      <c r="S410" s="184">
        <v>0</v>
      </c>
      <c r="T410" s="18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86" t="s">
        <v>210</v>
      </c>
      <c r="AT410" s="186" t="s">
        <v>135</v>
      </c>
      <c r="AU410" s="186" t="s">
        <v>84</v>
      </c>
      <c r="AY410" s="18" t="s">
        <v>132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8" t="s">
        <v>82</v>
      </c>
      <c r="BK410" s="187">
        <f>ROUND(I410*H410,2)</f>
        <v>0</v>
      </c>
      <c r="BL410" s="18" t="s">
        <v>210</v>
      </c>
      <c r="BM410" s="186" t="s">
        <v>816</v>
      </c>
    </row>
    <row r="411" s="13" customFormat="1">
      <c r="A411" s="13"/>
      <c r="B411" s="188"/>
      <c r="C411" s="13"/>
      <c r="D411" s="189" t="s">
        <v>145</v>
      </c>
      <c r="E411" s="190" t="s">
        <v>1</v>
      </c>
      <c r="F411" s="191" t="s">
        <v>817</v>
      </c>
      <c r="G411" s="13"/>
      <c r="H411" s="192">
        <v>885.39700000000005</v>
      </c>
      <c r="I411" s="193"/>
      <c r="J411" s="13"/>
      <c r="K411" s="13"/>
      <c r="L411" s="188"/>
      <c r="M411" s="194"/>
      <c r="N411" s="195"/>
      <c r="O411" s="195"/>
      <c r="P411" s="195"/>
      <c r="Q411" s="195"/>
      <c r="R411" s="195"/>
      <c r="S411" s="195"/>
      <c r="T411" s="19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0" t="s">
        <v>145</v>
      </c>
      <c r="AU411" s="190" t="s">
        <v>84</v>
      </c>
      <c r="AV411" s="13" t="s">
        <v>84</v>
      </c>
      <c r="AW411" s="13" t="s">
        <v>34</v>
      </c>
      <c r="AX411" s="13" t="s">
        <v>82</v>
      </c>
      <c r="AY411" s="190" t="s">
        <v>132</v>
      </c>
    </row>
    <row r="412" s="2" customFormat="1" ht="33" customHeight="1">
      <c r="A412" s="37"/>
      <c r="B412" s="174"/>
      <c r="C412" s="175" t="s">
        <v>818</v>
      </c>
      <c r="D412" s="175" t="s">
        <v>135</v>
      </c>
      <c r="E412" s="176" t="s">
        <v>819</v>
      </c>
      <c r="F412" s="177" t="s">
        <v>820</v>
      </c>
      <c r="G412" s="178" t="s">
        <v>158</v>
      </c>
      <c r="H412" s="179">
        <v>1191.8630000000001</v>
      </c>
      <c r="I412" s="180"/>
      <c r="J412" s="181">
        <f>ROUND(I412*H412,2)</f>
        <v>0</v>
      </c>
      <c r="K412" s="177" t="s">
        <v>1</v>
      </c>
      <c r="L412" s="38"/>
      <c r="M412" s="182" t="s">
        <v>1</v>
      </c>
      <c r="N412" s="183" t="s">
        <v>42</v>
      </c>
      <c r="O412" s="76"/>
      <c r="P412" s="184">
        <f>O412*H412</f>
        <v>0</v>
      </c>
      <c r="Q412" s="184">
        <v>0.00025999999999999998</v>
      </c>
      <c r="R412" s="184">
        <f>Q412*H412</f>
        <v>0.30988438000000001</v>
      </c>
      <c r="S412" s="184">
        <v>0</v>
      </c>
      <c r="T412" s="185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86" t="s">
        <v>210</v>
      </c>
      <c r="AT412" s="186" t="s">
        <v>135</v>
      </c>
      <c r="AU412" s="186" t="s">
        <v>84</v>
      </c>
      <c r="AY412" s="18" t="s">
        <v>132</v>
      </c>
      <c r="BE412" s="187">
        <f>IF(N412="základní",J412,0)</f>
        <v>0</v>
      </c>
      <c r="BF412" s="187">
        <f>IF(N412="snížená",J412,0)</f>
        <v>0</v>
      </c>
      <c r="BG412" s="187">
        <f>IF(N412="zákl. přenesená",J412,0)</f>
        <v>0</v>
      </c>
      <c r="BH412" s="187">
        <f>IF(N412="sníž. přenesená",J412,0)</f>
        <v>0</v>
      </c>
      <c r="BI412" s="187">
        <f>IF(N412="nulová",J412,0)</f>
        <v>0</v>
      </c>
      <c r="BJ412" s="18" t="s">
        <v>82</v>
      </c>
      <c r="BK412" s="187">
        <f>ROUND(I412*H412,2)</f>
        <v>0</v>
      </c>
      <c r="BL412" s="18" t="s">
        <v>210</v>
      </c>
      <c r="BM412" s="186" t="s">
        <v>821</v>
      </c>
    </row>
    <row r="413" s="13" customFormat="1">
      <c r="A413" s="13"/>
      <c r="B413" s="188"/>
      <c r="C413" s="13"/>
      <c r="D413" s="189" t="s">
        <v>145</v>
      </c>
      <c r="E413" s="190" t="s">
        <v>1</v>
      </c>
      <c r="F413" s="191" t="s">
        <v>822</v>
      </c>
      <c r="G413" s="13"/>
      <c r="H413" s="192">
        <v>1191.8630000000001</v>
      </c>
      <c r="I413" s="193"/>
      <c r="J413" s="13"/>
      <c r="K413" s="13"/>
      <c r="L413" s="188"/>
      <c r="M413" s="194"/>
      <c r="N413" s="195"/>
      <c r="O413" s="195"/>
      <c r="P413" s="195"/>
      <c r="Q413" s="195"/>
      <c r="R413" s="195"/>
      <c r="S413" s="195"/>
      <c r="T413" s="19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0" t="s">
        <v>145</v>
      </c>
      <c r="AU413" s="190" t="s">
        <v>84</v>
      </c>
      <c r="AV413" s="13" t="s">
        <v>84</v>
      </c>
      <c r="AW413" s="13" t="s">
        <v>34</v>
      </c>
      <c r="AX413" s="13" t="s">
        <v>82</v>
      </c>
      <c r="AY413" s="190" t="s">
        <v>132</v>
      </c>
    </row>
    <row r="414" s="2" customFormat="1" ht="33" customHeight="1">
      <c r="A414" s="37"/>
      <c r="B414" s="174"/>
      <c r="C414" s="175" t="s">
        <v>823</v>
      </c>
      <c r="D414" s="175" t="s">
        <v>135</v>
      </c>
      <c r="E414" s="176" t="s">
        <v>824</v>
      </c>
      <c r="F414" s="177" t="s">
        <v>825</v>
      </c>
      <c r="G414" s="178" t="s">
        <v>158</v>
      </c>
      <c r="H414" s="179">
        <v>36.548000000000002</v>
      </c>
      <c r="I414" s="180"/>
      <c r="J414" s="181">
        <f>ROUND(I414*H414,2)</f>
        <v>0</v>
      </c>
      <c r="K414" s="177" t="s">
        <v>139</v>
      </c>
      <c r="L414" s="38"/>
      <c r="M414" s="182" t="s">
        <v>1</v>
      </c>
      <c r="N414" s="183" t="s">
        <v>42</v>
      </c>
      <c r="O414" s="76"/>
      <c r="P414" s="184">
        <f>O414*H414</f>
        <v>0</v>
      </c>
      <c r="Q414" s="184">
        <v>0.00025999999999999998</v>
      </c>
      <c r="R414" s="184">
        <f>Q414*H414</f>
        <v>0.0095024799999999989</v>
      </c>
      <c r="S414" s="184">
        <v>0</v>
      </c>
      <c r="T414" s="185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86" t="s">
        <v>210</v>
      </c>
      <c r="AT414" s="186" t="s">
        <v>135</v>
      </c>
      <c r="AU414" s="186" t="s">
        <v>84</v>
      </c>
      <c r="AY414" s="18" t="s">
        <v>132</v>
      </c>
      <c r="BE414" s="187">
        <f>IF(N414="základní",J414,0)</f>
        <v>0</v>
      </c>
      <c r="BF414" s="187">
        <f>IF(N414="snížená",J414,0)</f>
        <v>0</v>
      </c>
      <c r="BG414" s="187">
        <f>IF(N414="zákl. přenesená",J414,0)</f>
        <v>0</v>
      </c>
      <c r="BH414" s="187">
        <f>IF(N414="sníž. přenesená",J414,0)</f>
        <v>0</v>
      </c>
      <c r="BI414" s="187">
        <f>IF(N414="nulová",J414,0)</f>
        <v>0</v>
      </c>
      <c r="BJ414" s="18" t="s">
        <v>82</v>
      </c>
      <c r="BK414" s="187">
        <f>ROUND(I414*H414,2)</f>
        <v>0</v>
      </c>
      <c r="BL414" s="18" t="s">
        <v>210</v>
      </c>
      <c r="BM414" s="186" t="s">
        <v>826</v>
      </c>
    </row>
    <row r="415" s="13" customFormat="1">
      <c r="A415" s="13"/>
      <c r="B415" s="188"/>
      <c r="C415" s="13"/>
      <c r="D415" s="189" t="s">
        <v>145</v>
      </c>
      <c r="E415" s="190" t="s">
        <v>1</v>
      </c>
      <c r="F415" s="191" t="s">
        <v>783</v>
      </c>
      <c r="G415" s="13"/>
      <c r="H415" s="192">
        <v>36.548000000000002</v>
      </c>
      <c r="I415" s="193"/>
      <c r="J415" s="13"/>
      <c r="K415" s="13"/>
      <c r="L415" s="188"/>
      <c r="M415" s="194"/>
      <c r="N415" s="195"/>
      <c r="O415" s="195"/>
      <c r="P415" s="195"/>
      <c r="Q415" s="195"/>
      <c r="R415" s="195"/>
      <c r="S415" s="195"/>
      <c r="T415" s="19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0" t="s">
        <v>145</v>
      </c>
      <c r="AU415" s="190" t="s">
        <v>84</v>
      </c>
      <c r="AV415" s="13" t="s">
        <v>84</v>
      </c>
      <c r="AW415" s="13" t="s">
        <v>34</v>
      </c>
      <c r="AX415" s="13" t="s">
        <v>82</v>
      </c>
      <c r="AY415" s="190" t="s">
        <v>132</v>
      </c>
    </row>
    <row r="416" s="2" customFormat="1" ht="24.15" customHeight="1">
      <c r="A416" s="37"/>
      <c r="B416" s="174"/>
      <c r="C416" s="175" t="s">
        <v>827</v>
      </c>
      <c r="D416" s="175" t="s">
        <v>135</v>
      </c>
      <c r="E416" s="176" t="s">
        <v>828</v>
      </c>
      <c r="F416" s="177" t="s">
        <v>829</v>
      </c>
      <c r="G416" s="178" t="s">
        <v>158</v>
      </c>
      <c r="H416" s="179">
        <v>251.862</v>
      </c>
      <c r="I416" s="180"/>
      <c r="J416" s="181">
        <f>ROUND(I416*H416,2)</f>
        <v>0</v>
      </c>
      <c r="K416" s="177" t="s">
        <v>139</v>
      </c>
      <c r="L416" s="38"/>
      <c r="M416" s="182" t="s">
        <v>1</v>
      </c>
      <c r="N416" s="183" t="s">
        <v>42</v>
      </c>
      <c r="O416" s="76"/>
      <c r="P416" s="184">
        <f>O416*H416</f>
        <v>0</v>
      </c>
      <c r="Q416" s="184">
        <v>0.0087500000000000008</v>
      </c>
      <c r="R416" s="184">
        <f>Q416*H416</f>
        <v>2.2037925</v>
      </c>
      <c r="S416" s="184">
        <v>0</v>
      </c>
      <c r="T416" s="185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86" t="s">
        <v>210</v>
      </c>
      <c r="AT416" s="186" t="s">
        <v>135</v>
      </c>
      <c r="AU416" s="186" t="s">
        <v>84</v>
      </c>
      <c r="AY416" s="18" t="s">
        <v>132</v>
      </c>
      <c r="BE416" s="187">
        <f>IF(N416="základní",J416,0)</f>
        <v>0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8" t="s">
        <v>82</v>
      </c>
      <c r="BK416" s="187">
        <f>ROUND(I416*H416,2)</f>
        <v>0</v>
      </c>
      <c r="BL416" s="18" t="s">
        <v>210</v>
      </c>
      <c r="BM416" s="186" t="s">
        <v>830</v>
      </c>
    </row>
    <row r="417" s="13" customFormat="1">
      <c r="A417" s="13"/>
      <c r="B417" s="188"/>
      <c r="C417" s="13"/>
      <c r="D417" s="189" t="s">
        <v>145</v>
      </c>
      <c r="E417" s="190" t="s">
        <v>1</v>
      </c>
      <c r="F417" s="191" t="s">
        <v>831</v>
      </c>
      <c r="G417" s="13"/>
      <c r="H417" s="192">
        <v>134.25</v>
      </c>
      <c r="I417" s="193"/>
      <c r="J417" s="13"/>
      <c r="K417" s="13"/>
      <c r="L417" s="188"/>
      <c r="M417" s="194"/>
      <c r="N417" s="195"/>
      <c r="O417" s="195"/>
      <c r="P417" s="195"/>
      <c r="Q417" s="195"/>
      <c r="R417" s="195"/>
      <c r="S417" s="195"/>
      <c r="T417" s="19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0" t="s">
        <v>145</v>
      </c>
      <c r="AU417" s="190" t="s">
        <v>84</v>
      </c>
      <c r="AV417" s="13" t="s">
        <v>84</v>
      </c>
      <c r="AW417" s="13" t="s">
        <v>34</v>
      </c>
      <c r="AX417" s="13" t="s">
        <v>77</v>
      </c>
      <c r="AY417" s="190" t="s">
        <v>132</v>
      </c>
    </row>
    <row r="418" s="13" customFormat="1">
      <c r="A418" s="13"/>
      <c r="B418" s="188"/>
      <c r="C418" s="13"/>
      <c r="D418" s="189" t="s">
        <v>145</v>
      </c>
      <c r="E418" s="190" t="s">
        <v>1</v>
      </c>
      <c r="F418" s="191" t="s">
        <v>832</v>
      </c>
      <c r="G418" s="13"/>
      <c r="H418" s="192">
        <v>15.244999999999999</v>
      </c>
      <c r="I418" s="193"/>
      <c r="J418" s="13"/>
      <c r="K418" s="13"/>
      <c r="L418" s="188"/>
      <c r="M418" s="194"/>
      <c r="N418" s="195"/>
      <c r="O418" s="195"/>
      <c r="P418" s="195"/>
      <c r="Q418" s="195"/>
      <c r="R418" s="195"/>
      <c r="S418" s="195"/>
      <c r="T418" s="19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0" t="s">
        <v>145</v>
      </c>
      <c r="AU418" s="190" t="s">
        <v>84</v>
      </c>
      <c r="AV418" s="13" t="s">
        <v>84</v>
      </c>
      <c r="AW418" s="13" t="s">
        <v>34</v>
      </c>
      <c r="AX418" s="13" t="s">
        <v>77</v>
      </c>
      <c r="AY418" s="190" t="s">
        <v>132</v>
      </c>
    </row>
    <row r="419" s="13" customFormat="1">
      <c r="A419" s="13"/>
      <c r="B419" s="188"/>
      <c r="C419" s="13"/>
      <c r="D419" s="189" t="s">
        <v>145</v>
      </c>
      <c r="E419" s="190" t="s">
        <v>1</v>
      </c>
      <c r="F419" s="191" t="s">
        <v>833</v>
      </c>
      <c r="G419" s="13"/>
      <c r="H419" s="192">
        <v>-31.003</v>
      </c>
      <c r="I419" s="193"/>
      <c r="J419" s="13"/>
      <c r="K419" s="13"/>
      <c r="L419" s="188"/>
      <c r="M419" s="194"/>
      <c r="N419" s="195"/>
      <c r="O419" s="195"/>
      <c r="P419" s="195"/>
      <c r="Q419" s="195"/>
      <c r="R419" s="195"/>
      <c r="S419" s="195"/>
      <c r="T419" s="19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0" t="s">
        <v>145</v>
      </c>
      <c r="AU419" s="190" t="s">
        <v>84</v>
      </c>
      <c r="AV419" s="13" t="s">
        <v>84</v>
      </c>
      <c r="AW419" s="13" t="s">
        <v>34</v>
      </c>
      <c r="AX419" s="13" t="s">
        <v>77</v>
      </c>
      <c r="AY419" s="190" t="s">
        <v>132</v>
      </c>
    </row>
    <row r="420" s="13" customFormat="1">
      <c r="A420" s="13"/>
      <c r="B420" s="188"/>
      <c r="C420" s="13"/>
      <c r="D420" s="189" t="s">
        <v>145</v>
      </c>
      <c r="E420" s="190" t="s">
        <v>1</v>
      </c>
      <c r="F420" s="191" t="s">
        <v>834</v>
      </c>
      <c r="G420" s="13"/>
      <c r="H420" s="192">
        <v>5.8499999999999996</v>
      </c>
      <c r="I420" s="193"/>
      <c r="J420" s="13"/>
      <c r="K420" s="13"/>
      <c r="L420" s="188"/>
      <c r="M420" s="194"/>
      <c r="N420" s="195"/>
      <c r="O420" s="195"/>
      <c r="P420" s="195"/>
      <c r="Q420" s="195"/>
      <c r="R420" s="195"/>
      <c r="S420" s="195"/>
      <c r="T420" s="19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0" t="s">
        <v>145</v>
      </c>
      <c r="AU420" s="190" t="s">
        <v>84</v>
      </c>
      <c r="AV420" s="13" t="s">
        <v>84</v>
      </c>
      <c r="AW420" s="13" t="s">
        <v>34</v>
      </c>
      <c r="AX420" s="13" t="s">
        <v>77</v>
      </c>
      <c r="AY420" s="190" t="s">
        <v>132</v>
      </c>
    </row>
    <row r="421" s="13" customFormat="1">
      <c r="A421" s="13"/>
      <c r="B421" s="188"/>
      <c r="C421" s="13"/>
      <c r="D421" s="189" t="s">
        <v>145</v>
      </c>
      <c r="E421" s="190" t="s">
        <v>1</v>
      </c>
      <c r="F421" s="191" t="s">
        <v>835</v>
      </c>
      <c r="G421" s="13"/>
      <c r="H421" s="192">
        <v>146.83500000000001</v>
      </c>
      <c r="I421" s="193"/>
      <c r="J421" s="13"/>
      <c r="K421" s="13"/>
      <c r="L421" s="188"/>
      <c r="M421" s="194"/>
      <c r="N421" s="195"/>
      <c r="O421" s="195"/>
      <c r="P421" s="195"/>
      <c r="Q421" s="195"/>
      <c r="R421" s="195"/>
      <c r="S421" s="195"/>
      <c r="T421" s="19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0" t="s">
        <v>145</v>
      </c>
      <c r="AU421" s="190" t="s">
        <v>84</v>
      </c>
      <c r="AV421" s="13" t="s">
        <v>84</v>
      </c>
      <c r="AW421" s="13" t="s">
        <v>34</v>
      </c>
      <c r="AX421" s="13" t="s">
        <v>77</v>
      </c>
      <c r="AY421" s="190" t="s">
        <v>132</v>
      </c>
    </row>
    <row r="422" s="13" customFormat="1">
      <c r="A422" s="13"/>
      <c r="B422" s="188"/>
      <c r="C422" s="13"/>
      <c r="D422" s="189" t="s">
        <v>145</v>
      </c>
      <c r="E422" s="190" t="s">
        <v>1</v>
      </c>
      <c r="F422" s="191" t="s">
        <v>836</v>
      </c>
      <c r="G422" s="13"/>
      <c r="H422" s="192">
        <v>-19.315000000000001</v>
      </c>
      <c r="I422" s="193"/>
      <c r="J422" s="13"/>
      <c r="K422" s="13"/>
      <c r="L422" s="188"/>
      <c r="M422" s="194"/>
      <c r="N422" s="195"/>
      <c r="O422" s="195"/>
      <c r="P422" s="195"/>
      <c r="Q422" s="195"/>
      <c r="R422" s="195"/>
      <c r="S422" s="195"/>
      <c r="T422" s="19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0" t="s">
        <v>145</v>
      </c>
      <c r="AU422" s="190" t="s">
        <v>84</v>
      </c>
      <c r="AV422" s="13" t="s">
        <v>84</v>
      </c>
      <c r="AW422" s="13" t="s">
        <v>34</v>
      </c>
      <c r="AX422" s="13" t="s">
        <v>77</v>
      </c>
      <c r="AY422" s="190" t="s">
        <v>132</v>
      </c>
    </row>
    <row r="423" s="14" customFormat="1">
      <c r="A423" s="14"/>
      <c r="B423" s="197"/>
      <c r="C423" s="14"/>
      <c r="D423" s="189" t="s">
        <v>145</v>
      </c>
      <c r="E423" s="198" t="s">
        <v>1</v>
      </c>
      <c r="F423" s="199" t="s">
        <v>192</v>
      </c>
      <c r="G423" s="14"/>
      <c r="H423" s="200">
        <v>251.862</v>
      </c>
      <c r="I423" s="201"/>
      <c r="J423" s="14"/>
      <c r="K423" s="14"/>
      <c r="L423" s="197"/>
      <c r="M423" s="202"/>
      <c r="N423" s="203"/>
      <c r="O423" s="203"/>
      <c r="P423" s="203"/>
      <c r="Q423" s="203"/>
      <c r="R423" s="203"/>
      <c r="S423" s="203"/>
      <c r="T423" s="20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198" t="s">
        <v>145</v>
      </c>
      <c r="AU423" s="198" t="s">
        <v>84</v>
      </c>
      <c r="AV423" s="14" t="s">
        <v>140</v>
      </c>
      <c r="AW423" s="14" t="s">
        <v>34</v>
      </c>
      <c r="AX423" s="14" t="s">
        <v>82</v>
      </c>
      <c r="AY423" s="198" t="s">
        <v>132</v>
      </c>
    </row>
    <row r="424" s="2" customFormat="1" ht="24.15" customHeight="1">
      <c r="A424" s="37"/>
      <c r="B424" s="174"/>
      <c r="C424" s="175" t="s">
        <v>837</v>
      </c>
      <c r="D424" s="175" t="s">
        <v>135</v>
      </c>
      <c r="E424" s="176" t="s">
        <v>838</v>
      </c>
      <c r="F424" s="177" t="s">
        <v>839</v>
      </c>
      <c r="G424" s="178" t="s">
        <v>158</v>
      </c>
      <c r="H424" s="179">
        <v>16.645</v>
      </c>
      <c r="I424" s="180"/>
      <c r="J424" s="181">
        <f>ROUND(I424*H424,2)</f>
        <v>0</v>
      </c>
      <c r="K424" s="177" t="s">
        <v>139</v>
      </c>
      <c r="L424" s="38"/>
      <c r="M424" s="182" t="s">
        <v>1</v>
      </c>
      <c r="N424" s="183" t="s">
        <v>42</v>
      </c>
      <c r="O424" s="76"/>
      <c r="P424" s="184">
        <f>O424*H424</f>
        <v>0</v>
      </c>
      <c r="Q424" s="184">
        <v>0.0087500000000000008</v>
      </c>
      <c r="R424" s="184">
        <f>Q424*H424</f>
        <v>0.14564375000000002</v>
      </c>
      <c r="S424" s="184">
        <v>0</v>
      </c>
      <c r="T424" s="185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6" t="s">
        <v>210</v>
      </c>
      <c r="AT424" s="186" t="s">
        <v>135</v>
      </c>
      <c r="AU424" s="186" t="s">
        <v>84</v>
      </c>
      <c r="AY424" s="18" t="s">
        <v>132</v>
      </c>
      <c r="BE424" s="187">
        <f>IF(N424="základní",J424,0)</f>
        <v>0</v>
      </c>
      <c r="BF424" s="187">
        <f>IF(N424="snížená",J424,0)</f>
        <v>0</v>
      </c>
      <c r="BG424" s="187">
        <f>IF(N424="zákl. přenesená",J424,0)</f>
        <v>0</v>
      </c>
      <c r="BH424" s="187">
        <f>IF(N424="sníž. přenesená",J424,0)</f>
        <v>0</v>
      </c>
      <c r="BI424" s="187">
        <f>IF(N424="nulová",J424,0)</f>
        <v>0</v>
      </c>
      <c r="BJ424" s="18" t="s">
        <v>82</v>
      </c>
      <c r="BK424" s="187">
        <f>ROUND(I424*H424,2)</f>
        <v>0</v>
      </c>
      <c r="BL424" s="18" t="s">
        <v>210</v>
      </c>
      <c r="BM424" s="186" t="s">
        <v>840</v>
      </c>
    </row>
    <row r="425" s="13" customFormat="1">
      <c r="A425" s="13"/>
      <c r="B425" s="188"/>
      <c r="C425" s="13"/>
      <c r="D425" s="189" t="s">
        <v>145</v>
      </c>
      <c r="E425" s="190" t="s">
        <v>1</v>
      </c>
      <c r="F425" s="191" t="s">
        <v>841</v>
      </c>
      <c r="G425" s="13"/>
      <c r="H425" s="192">
        <v>16.645</v>
      </c>
      <c r="I425" s="193"/>
      <c r="J425" s="13"/>
      <c r="K425" s="13"/>
      <c r="L425" s="188"/>
      <c r="M425" s="194"/>
      <c r="N425" s="195"/>
      <c r="O425" s="195"/>
      <c r="P425" s="195"/>
      <c r="Q425" s="195"/>
      <c r="R425" s="195"/>
      <c r="S425" s="195"/>
      <c r="T425" s="19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0" t="s">
        <v>145</v>
      </c>
      <c r="AU425" s="190" t="s">
        <v>84</v>
      </c>
      <c r="AV425" s="13" t="s">
        <v>84</v>
      </c>
      <c r="AW425" s="13" t="s">
        <v>34</v>
      </c>
      <c r="AX425" s="13" t="s">
        <v>82</v>
      </c>
      <c r="AY425" s="190" t="s">
        <v>132</v>
      </c>
    </row>
    <row r="426" s="12" customFormat="1" ht="25.92" customHeight="1">
      <c r="A426" s="12"/>
      <c r="B426" s="161"/>
      <c r="C426" s="12"/>
      <c r="D426" s="162" t="s">
        <v>76</v>
      </c>
      <c r="E426" s="163" t="s">
        <v>842</v>
      </c>
      <c r="F426" s="163" t="s">
        <v>843</v>
      </c>
      <c r="G426" s="12"/>
      <c r="H426" s="12"/>
      <c r="I426" s="164"/>
      <c r="J426" s="165">
        <f>BK426</f>
        <v>0</v>
      </c>
      <c r="K426" s="12"/>
      <c r="L426" s="161"/>
      <c r="M426" s="166"/>
      <c r="N426" s="167"/>
      <c r="O426" s="167"/>
      <c r="P426" s="168">
        <f>P427+P429+P431</f>
        <v>0</v>
      </c>
      <c r="Q426" s="167"/>
      <c r="R426" s="168">
        <f>R427+R429+R431</f>
        <v>0</v>
      </c>
      <c r="S426" s="167"/>
      <c r="T426" s="169">
        <f>T427+T429+T431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162" t="s">
        <v>155</v>
      </c>
      <c r="AT426" s="170" t="s">
        <v>76</v>
      </c>
      <c r="AU426" s="170" t="s">
        <v>77</v>
      </c>
      <c r="AY426" s="162" t="s">
        <v>132</v>
      </c>
      <c r="BK426" s="171">
        <f>BK427+BK429+BK431</f>
        <v>0</v>
      </c>
    </row>
    <row r="427" s="12" customFormat="1" ht="22.8" customHeight="1">
      <c r="A427" s="12"/>
      <c r="B427" s="161"/>
      <c r="C427" s="12"/>
      <c r="D427" s="162" t="s">
        <v>76</v>
      </c>
      <c r="E427" s="172" t="s">
        <v>844</v>
      </c>
      <c r="F427" s="172" t="s">
        <v>845</v>
      </c>
      <c r="G427" s="12"/>
      <c r="H427" s="12"/>
      <c r="I427" s="164"/>
      <c r="J427" s="173">
        <f>BK427</f>
        <v>0</v>
      </c>
      <c r="K427" s="12"/>
      <c r="L427" s="161"/>
      <c r="M427" s="166"/>
      <c r="N427" s="167"/>
      <c r="O427" s="167"/>
      <c r="P427" s="168">
        <f>P428</f>
        <v>0</v>
      </c>
      <c r="Q427" s="167"/>
      <c r="R427" s="168">
        <f>R428</f>
        <v>0</v>
      </c>
      <c r="S427" s="167"/>
      <c r="T427" s="169">
        <f>T428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162" t="s">
        <v>155</v>
      </c>
      <c r="AT427" s="170" t="s">
        <v>76</v>
      </c>
      <c r="AU427" s="170" t="s">
        <v>82</v>
      </c>
      <c r="AY427" s="162" t="s">
        <v>132</v>
      </c>
      <c r="BK427" s="171">
        <f>BK428</f>
        <v>0</v>
      </c>
    </row>
    <row r="428" s="2" customFormat="1" ht="16.5" customHeight="1">
      <c r="A428" s="37"/>
      <c r="B428" s="174"/>
      <c r="C428" s="175" t="s">
        <v>846</v>
      </c>
      <c r="D428" s="175" t="s">
        <v>135</v>
      </c>
      <c r="E428" s="176" t="s">
        <v>847</v>
      </c>
      <c r="F428" s="177" t="s">
        <v>845</v>
      </c>
      <c r="G428" s="178" t="s">
        <v>848</v>
      </c>
      <c r="H428" s="223"/>
      <c r="I428" s="180"/>
      <c r="J428" s="181">
        <f>ROUND(I428*H428,2)</f>
        <v>0</v>
      </c>
      <c r="K428" s="177" t="s">
        <v>139</v>
      </c>
      <c r="L428" s="38"/>
      <c r="M428" s="182" t="s">
        <v>1</v>
      </c>
      <c r="N428" s="183" t="s">
        <v>42</v>
      </c>
      <c r="O428" s="76"/>
      <c r="P428" s="184">
        <f>O428*H428</f>
        <v>0</v>
      </c>
      <c r="Q428" s="184">
        <v>0</v>
      </c>
      <c r="R428" s="184">
        <f>Q428*H428</f>
        <v>0</v>
      </c>
      <c r="S428" s="184">
        <v>0</v>
      </c>
      <c r="T428" s="185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86" t="s">
        <v>849</v>
      </c>
      <c r="AT428" s="186" t="s">
        <v>135</v>
      </c>
      <c r="AU428" s="186" t="s">
        <v>84</v>
      </c>
      <c r="AY428" s="18" t="s">
        <v>132</v>
      </c>
      <c r="BE428" s="187">
        <f>IF(N428="základní",J428,0)</f>
        <v>0</v>
      </c>
      <c r="BF428" s="187">
        <f>IF(N428="snížená",J428,0)</f>
        <v>0</v>
      </c>
      <c r="BG428" s="187">
        <f>IF(N428="zákl. přenesená",J428,0)</f>
        <v>0</v>
      </c>
      <c r="BH428" s="187">
        <f>IF(N428="sníž. přenesená",J428,0)</f>
        <v>0</v>
      </c>
      <c r="BI428" s="187">
        <f>IF(N428="nulová",J428,0)</f>
        <v>0</v>
      </c>
      <c r="BJ428" s="18" t="s">
        <v>82</v>
      </c>
      <c r="BK428" s="187">
        <f>ROUND(I428*H428,2)</f>
        <v>0</v>
      </c>
      <c r="BL428" s="18" t="s">
        <v>849</v>
      </c>
      <c r="BM428" s="186" t="s">
        <v>850</v>
      </c>
    </row>
    <row r="429" s="12" customFormat="1" ht="22.8" customHeight="1">
      <c r="A429" s="12"/>
      <c r="B429" s="161"/>
      <c r="C429" s="12"/>
      <c r="D429" s="162" t="s">
        <v>76</v>
      </c>
      <c r="E429" s="172" t="s">
        <v>851</v>
      </c>
      <c r="F429" s="172" t="s">
        <v>852</v>
      </c>
      <c r="G429" s="12"/>
      <c r="H429" s="12"/>
      <c r="I429" s="164"/>
      <c r="J429" s="173">
        <f>BK429</f>
        <v>0</v>
      </c>
      <c r="K429" s="12"/>
      <c r="L429" s="161"/>
      <c r="M429" s="166"/>
      <c r="N429" s="167"/>
      <c r="O429" s="167"/>
      <c r="P429" s="168">
        <f>P430</f>
        <v>0</v>
      </c>
      <c r="Q429" s="167"/>
      <c r="R429" s="168">
        <f>R430</f>
        <v>0</v>
      </c>
      <c r="S429" s="167"/>
      <c r="T429" s="169">
        <f>T430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162" t="s">
        <v>155</v>
      </c>
      <c r="AT429" s="170" t="s">
        <v>76</v>
      </c>
      <c r="AU429" s="170" t="s">
        <v>82</v>
      </c>
      <c r="AY429" s="162" t="s">
        <v>132</v>
      </c>
      <c r="BK429" s="171">
        <f>BK430</f>
        <v>0</v>
      </c>
    </row>
    <row r="430" s="2" customFormat="1" ht="16.5" customHeight="1">
      <c r="A430" s="37"/>
      <c r="B430" s="174"/>
      <c r="C430" s="175" t="s">
        <v>853</v>
      </c>
      <c r="D430" s="175" t="s">
        <v>135</v>
      </c>
      <c r="E430" s="176" t="s">
        <v>854</v>
      </c>
      <c r="F430" s="177" t="s">
        <v>855</v>
      </c>
      <c r="G430" s="178" t="s">
        <v>848</v>
      </c>
      <c r="H430" s="223"/>
      <c r="I430" s="180"/>
      <c r="J430" s="181">
        <f>ROUND(I430*H430,2)</f>
        <v>0</v>
      </c>
      <c r="K430" s="177" t="s">
        <v>139</v>
      </c>
      <c r="L430" s="38"/>
      <c r="M430" s="182" t="s">
        <v>1</v>
      </c>
      <c r="N430" s="183" t="s">
        <v>42</v>
      </c>
      <c r="O430" s="76"/>
      <c r="P430" s="184">
        <f>O430*H430</f>
        <v>0</v>
      </c>
      <c r="Q430" s="184">
        <v>0</v>
      </c>
      <c r="R430" s="184">
        <f>Q430*H430</f>
        <v>0</v>
      </c>
      <c r="S430" s="184">
        <v>0</v>
      </c>
      <c r="T430" s="185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86" t="s">
        <v>849</v>
      </c>
      <c r="AT430" s="186" t="s">
        <v>135</v>
      </c>
      <c r="AU430" s="186" t="s">
        <v>84</v>
      </c>
      <c r="AY430" s="18" t="s">
        <v>132</v>
      </c>
      <c r="BE430" s="187">
        <f>IF(N430="základní",J430,0)</f>
        <v>0</v>
      </c>
      <c r="BF430" s="187">
        <f>IF(N430="snížená",J430,0)</f>
        <v>0</v>
      </c>
      <c r="BG430" s="187">
        <f>IF(N430="zákl. přenesená",J430,0)</f>
        <v>0</v>
      </c>
      <c r="BH430" s="187">
        <f>IF(N430="sníž. přenesená",J430,0)</f>
        <v>0</v>
      </c>
      <c r="BI430" s="187">
        <f>IF(N430="nulová",J430,0)</f>
        <v>0</v>
      </c>
      <c r="BJ430" s="18" t="s">
        <v>82</v>
      </c>
      <c r="BK430" s="187">
        <f>ROUND(I430*H430,2)</f>
        <v>0</v>
      </c>
      <c r="BL430" s="18" t="s">
        <v>849</v>
      </c>
      <c r="BM430" s="186" t="s">
        <v>856</v>
      </c>
    </row>
    <row r="431" s="12" customFormat="1" ht="22.8" customHeight="1">
      <c r="A431" s="12"/>
      <c r="B431" s="161"/>
      <c r="C431" s="12"/>
      <c r="D431" s="162" t="s">
        <v>76</v>
      </c>
      <c r="E431" s="172" t="s">
        <v>857</v>
      </c>
      <c r="F431" s="172" t="s">
        <v>858</v>
      </c>
      <c r="G431" s="12"/>
      <c r="H431" s="12"/>
      <c r="I431" s="164"/>
      <c r="J431" s="173">
        <f>BK431</f>
        <v>0</v>
      </c>
      <c r="K431" s="12"/>
      <c r="L431" s="161"/>
      <c r="M431" s="166"/>
      <c r="N431" s="167"/>
      <c r="O431" s="167"/>
      <c r="P431" s="168">
        <f>P432</f>
        <v>0</v>
      </c>
      <c r="Q431" s="167"/>
      <c r="R431" s="168">
        <f>R432</f>
        <v>0</v>
      </c>
      <c r="S431" s="167"/>
      <c r="T431" s="169">
        <f>T432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162" t="s">
        <v>155</v>
      </c>
      <c r="AT431" s="170" t="s">
        <v>76</v>
      </c>
      <c r="AU431" s="170" t="s">
        <v>82</v>
      </c>
      <c r="AY431" s="162" t="s">
        <v>132</v>
      </c>
      <c r="BK431" s="171">
        <f>BK432</f>
        <v>0</v>
      </c>
    </row>
    <row r="432" s="2" customFormat="1" ht="16.5" customHeight="1">
      <c r="A432" s="37"/>
      <c r="B432" s="174"/>
      <c r="C432" s="175" t="s">
        <v>859</v>
      </c>
      <c r="D432" s="175" t="s">
        <v>135</v>
      </c>
      <c r="E432" s="176" t="s">
        <v>860</v>
      </c>
      <c r="F432" s="177" t="s">
        <v>858</v>
      </c>
      <c r="G432" s="178" t="s">
        <v>848</v>
      </c>
      <c r="H432" s="223"/>
      <c r="I432" s="180"/>
      <c r="J432" s="181">
        <f>ROUND(I432*H432,2)</f>
        <v>0</v>
      </c>
      <c r="K432" s="177" t="s">
        <v>139</v>
      </c>
      <c r="L432" s="38"/>
      <c r="M432" s="224" t="s">
        <v>1</v>
      </c>
      <c r="N432" s="225" t="s">
        <v>42</v>
      </c>
      <c r="O432" s="226"/>
      <c r="P432" s="227">
        <f>O432*H432</f>
        <v>0</v>
      </c>
      <c r="Q432" s="227">
        <v>0</v>
      </c>
      <c r="R432" s="227">
        <f>Q432*H432</f>
        <v>0</v>
      </c>
      <c r="S432" s="227">
        <v>0</v>
      </c>
      <c r="T432" s="228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86" t="s">
        <v>849</v>
      </c>
      <c r="AT432" s="186" t="s">
        <v>135</v>
      </c>
      <c r="AU432" s="186" t="s">
        <v>84</v>
      </c>
      <c r="AY432" s="18" t="s">
        <v>132</v>
      </c>
      <c r="BE432" s="187">
        <f>IF(N432="základní",J432,0)</f>
        <v>0</v>
      </c>
      <c r="BF432" s="187">
        <f>IF(N432="snížená",J432,0)</f>
        <v>0</v>
      </c>
      <c r="BG432" s="187">
        <f>IF(N432="zákl. přenesená",J432,0)</f>
        <v>0</v>
      </c>
      <c r="BH432" s="187">
        <f>IF(N432="sníž. přenesená",J432,0)</f>
        <v>0</v>
      </c>
      <c r="BI432" s="187">
        <f>IF(N432="nulová",J432,0)</f>
        <v>0</v>
      </c>
      <c r="BJ432" s="18" t="s">
        <v>82</v>
      </c>
      <c r="BK432" s="187">
        <f>ROUND(I432*H432,2)</f>
        <v>0</v>
      </c>
      <c r="BL432" s="18" t="s">
        <v>849</v>
      </c>
      <c r="BM432" s="186" t="s">
        <v>861</v>
      </c>
    </row>
    <row r="433" s="2" customFormat="1" ht="6.96" customHeight="1">
      <c r="A433" s="37"/>
      <c r="B433" s="59"/>
      <c r="C433" s="60"/>
      <c r="D433" s="60"/>
      <c r="E433" s="60"/>
      <c r="F433" s="60"/>
      <c r="G433" s="60"/>
      <c r="H433" s="60"/>
      <c r="I433" s="60"/>
      <c r="J433" s="60"/>
      <c r="K433" s="60"/>
      <c r="L433" s="38"/>
      <c r="M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</row>
  </sheetData>
  <autoFilter ref="C139:K4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8:H12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ALENA-PC\alena</dc:creator>
  <cp:lastModifiedBy>ALENA-PC\alena</cp:lastModifiedBy>
  <dcterms:created xsi:type="dcterms:W3CDTF">2023-04-06T11:08:49Z</dcterms:created>
  <dcterms:modified xsi:type="dcterms:W3CDTF">2023-04-06T11:08:51Z</dcterms:modified>
</cp:coreProperties>
</file>